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1"/>
  </bookViews>
  <sheets>
    <sheet name="3" sheetId="1" r:id="rId1"/>
    <sheet name="5" sheetId="2" r:id="rId2"/>
    <sheet name="6" sheetId="3" r:id="rId3"/>
    <sheet name="9" sheetId="4" r:id="rId4"/>
    <sheet name="11" sheetId="5" r:id="rId5"/>
  </sheets>
  <definedNames>
    <definedName name="_xlnm._FilterDatabase" localSheetId="0" hidden="1">'3'!$A$10:$D$94</definedName>
    <definedName name="_xlnm._FilterDatabase" localSheetId="1" hidden="1">'5'!$A$11:$H$11</definedName>
    <definedName name="_xlnm._FilterDatabase" localSheetId="2" hidden="1">'6'!$A$11:$P$300</definedName>
  </definedNames>
  <calcPr fullCalcOnLoad="1"/>
</workbook>
</file>

<file path=xl/sharedStrings.xml><?xml version="1.0" encoding="utf-8"?>
<sst xmlns="http://schemas.openxmlformats.org/spreadsheetml/2006/main" count="3462" uniqueCount="725">
  <si>
    <t xml:space="preserve">       Софинансирование из районного бюджета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</si>
  <si>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>4219911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</si>
  <si>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</si>
  <si>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1 16 30000 01 0000 140</t>
  </si>
  <si>
    <t>Денежные взыскания (штрафы) за административные правонарушения в области дорожного движения</t>
  </si>
  <si>
    <t>1 08 07140 01 1000 110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</si>
  <si>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</si>
  <si>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Кредиты кредитных организаций в валюте Российской Федерации</t>
  </si>
  <si>
    <t>Субвенции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</si>
  <si>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Прочие субвенции бюджетам муниципальных районов</t>
  </si>
  <si>
    <t>Приложение 5</t>
  </si>
  <si>
    <t>Доходы от реализации иного имущества, находящегося  в  собственности   муниципальных  районов  (за  исключением  имущества автономных учреждений, а также  имущества муниципальных унитарных , в том числе казенных) в части реализации материальных запасов по указанному имуществу</t>
  </si>
  <si>
    <t>Субсидии местным бюджетам на проведение мероприятий по обеспечению жильем граждан РФ, проживающих в сельской местности</t>
  </si>
  <si>
    <t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</si>
  <si>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СО по предоставлению гражданам субсидий на оплату жилого помещения и коммунальных услуг</t>
  </si>
  <si>
    <t>188</t>
  </si>
  <si>
    <t>Приложение 3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</si>
  <si>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</si>
  <si>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</si>
  <si>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</si>
  <si>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</si>
  <si>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</si>
  <si>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</si>
  <si>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</si>
  <si>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</si>
  <si>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</si>
  <si>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907</t>
  </si>
  <si>
    <t xml:space="preserve">      Стационарная медицинская помощь</t>
  </si>
  <si>
    <t xml:space="preserve">      Амбулаторная помощь</t>
  </si>
  <si>
    <t>908</t>
  </si>
  <si>
    <t xml:space="preserve">      Культура</t>
  </si>
  <si>
    <t>Приложение 9</t>
  </si>
  <si>
    <t>Сумма, тысяч рублей</t>
  </si>
  <si>
    <t>2 02 02008 05 0000 151</t>
  </si>
  <si>
    <t>Субсидия бюджетам муниципальных районов на обеспечение жильем молодых семей</t>
  </si>
  <si>
    <t>5210302</t>
  </si>
  <si>
    <t>022</t>
  </si>
  <si>
    <t>5210300</t>
  </si>
  <si>
    <t>Доходы, получаемые в виде арендной платы находящиеся в собственности муниципальных районов (за исключением земельных участков муниципальных автономных учреждений)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</si>
  <si>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</si>
  <si>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1 11 05010  10 0000 120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</si>
  <si>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</si>
  <si>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0113</t>
  </si>
  <si>
    <t>0909</t>
  </si>
  <si>
    <t>1105</t>
  </si>
  <si>
    <t>901 01 02 00 00 05 0000 710</t>
  </si>
  <si>
    <t>901 01 02 00 00 05 0000 810</t>
  </si>
  <si>
    <t>901 01 03 00 00 05 0000 710</t>
  </si>
  <si>
    <t>901 01 05 02 01 05 0000 510</t>
  </si>
  <si>
    <t>901 01 05 02 01 05 0000 610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</si>
  <si>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</si>
  <si>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</si>
  <si>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</si>
  <si>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</si>
  <si>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</si>
  <si>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</si>
  <si>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</si>
  <si>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Свод источников финансирования дефицита местного бюджета на 2011 год</t>
  </si>
  <si>
    <t xml:space="preserve">  Администрация муниципального образования</t>
  </si>
  <si>
    <t>0000000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</si>
  <si>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</si>
  <si>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</si>
  <si>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</t>
  </si>
  <si>
    <t xml:space="preserve">Наименование раздела, подраздела, целевой статьи и вида расходов </t>
  </si>
  <si>
    <t>Код раздела, подраз-дела</t>
  </si>
  <si>
    <t>Перечень главных администраторов доходов местного бюджета</t>
  </si>
  <si>
    <t>Ном-ер стро-ки</t>
  </si>
  <si>
    <t>Код глав-ного распо-ряди-теля</t>
  </si>
  <si>
    <t>Код раздела,  подраз-дела</t>
  </si>
  <si>
    <t>Бюджетные кредиты от других бюджетов бюджетной системы Российской Федерации</t>
  </si>
  <si>
    <t>1 13 03050 05 0006 130</t>
  </si>
  <si>
    <t>1 01 02000 01 0000 110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</si>
  <si>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</si>
  <si>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</si>
  <si>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</si>
  <si>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1 12 01000 01 0000 120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</si>
  <si>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</si>
  <si>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</si>
  <si>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</si>
  <si>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</si>
  <si>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</si>
  <si>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</si>
  <si>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</si>
  <si>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на 2011 год"</t>
  </si>
  <si>
    <t>0920000</t>
  </si>
  <si>
    <t>Реализация государственных функций, связанных с общегосударственным управлением</t>
  </si>
  <si>
    <t>0920300</t>
  </si>
  <si>
    <t>0920313</t>
  </si>
  <si>
    <t>Выполнение других обязательств государства</t>
  </si>
  <si>
    <t>Содержание и ремонт объектов недвижимости, находящиеся в казне муниципального образования</t>
  </si>
  <si>
    <t>7958000</t>
  </si>
  <si>
    <t>Программа "Информационное общество в муниципальном образовании Камышловский муниципальный район" на 2011-2013 годы</t>
  </si>
  <si>
    <t>4829901</t>
  </si>
  <si>
    <t>4829900</t>
  </si>
  <si>
    <t>4820000</t>
  </si>
  <si>
    <t xml:space="preserve">  Обеспечение деятельности подведомственных учреждений (муниципальное учреждение "Физкультурно-оздоровительный комплекс")
</t>
  </si>
  <si>
    <t xml:space="preserve">  Центры спортивной подготовки (сборные команды)</t>
  </si>
  <si>
    <t xml:space="preserve">    Обеспечение деятельности подведомственных учреждений</t>
  </si>
  <si>
    <t xml:space="preserve">  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</si>
  <si>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  Программа "Развитие потребительского рынка муниципального образования Камышловский муниципальный район на 2009 - 2011 годы"</t>
  </si>
  <si>
    <t>5220440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</si>
  <si>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</si>
  <si>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      Программа "Строительство газовых сетей на территории МО Камышловский муниципальный район на 2009 - 2011 годы"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</si>
  <si>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</si>
  <si>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</si>
  <si>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</si>
  <si>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</si>
  <si>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Предоставление гражданам субсидий на оплату жилого помещения и коммунальных услуг</t>
  </si>
  <si>
    <t xml:space="preserve">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</si>
  <si>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Социальные выплаты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</si>
  <si>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</si>
  <si>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</si>
  <si>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</si>
  <si>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</si>
  <si>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 имущества, находящегося в собственности муни ципальных районов (за исключением имуще ства муниципальных  автономных  учреждений, а также имущества муниципальных уни тарных предприятий, в том числе казенных)</t>
  </si>
  <si>
    <t>1 14 02032 05 0000 410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</si>
  <si>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автономных учреждений) в части реализации основных средств по указанному имуществу</t>
  </si>
  <si>
    <t>1 14 02032 05 0000 440</t>
  </si>
  <si>
    <t>Доходы от реализации имущества,находяще гося в оперативном управлении учреждений, находящихся в ведении органов управления муниципальных районов ( за исключением имущества муниципальных автономных учреждений) в части реализации материальных запасов по указанному имуществу</t>
  </si>
  <si>
    <t>1 14 02033 05 0001 410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</si>
  <si>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</si>
  <si>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1 14 02033 05 0002 410</t>
  </si>
  <si>
    <t>Прочие  доходы  от  реализации имущества, находящегося в собственности муниципальных  районов (за  исключением  имущества автономных учреждений, а также имущества муниципальных унитарных предприятий. В том числе  казенных) в части  реализации основных средств по указанному имуществу</t>
  </si>
  <si>
    <t>1 14 02033 05 0000 440</t>
  </si>
  <si>
    <t>1 14 04050 05 0000 420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</si>
  <si>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</si>
  <si>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</si>
  <si>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 бюджетов муниципального района</t>
  </si>
  <si>
    <t>1 08 07150 01 1000 110</t>
  </si>
  <si>
    <t>Прочие субсидии бюджетам муниципальных районов</t>
  </si>
  <si>
    <t>Субвенции  бюджетам муниципальных районов на выполнение передаваемых полномочий субъектов РФ</t>
  </si>
  <si>
    <t>Прочие межбюджетные трансферты, передаваемые бюджетам муниципальных районов</t>
  </si>
  <si>
    <t>Государственная пошлина за выдачу разрешения на установку рекламной конструкции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</si>
  <si>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</si>
  <si>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</t>
  </si>
  <si>
    <t xml:space="preserve">    Прочие межбюджетные трансферты общего характера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</si>
  <si>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</si>
  <si>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Иные межбюджетные трансферты бюджетам бюджетной системы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</si>
  <si>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</si>
  <si>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районов(в части доходов от родительской платы за содержание ребенка в образовательных учреждениях)</t>
  </si>
  <si>
    <t>1 09 07010 05 0000 151</t>
  </si>
  <si>
    <t>Налог на рекламу, мобилизируемый на территориях муниципальных районов</t>
  </si>
  <si>
    <t>1 09 07030 05 0000 151</t>
  </si>
  <si>
    <t>1 09 07050 05 0000 151</t>
  </si>
  <si>
    <t>0804</t>
  </si>
  <si>
    <t>Наименование главного администратора доходов местного бюджета или дохода местного бюджета</t>
  </si>
  <si>
    <t xml:space="preserve">    Связь и информатика</t>
  </si>
  <si>
    <t xml:space="preserve">      Региональные целевые программы</t>
  </si>
  <si>
    <t xml:space="preserve">    Другие вопросы в области национальной экономики</t>
  </si>
  <si>
    <t xml:space="preserve">      Реализация государственных функций в области национальной экономики</t>
  </si>
  <si>
    <t xml:space="preserve">        Мероприятия по землеустройству и землепользованию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</si>
  <si>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</si>
  <si>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</si>
  <si>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</si>
  <si>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</si>
  <si>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</si>
  <si>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автономных учреждений)</t>
  </si>
  <si>
    <t xml:space="preserve">2 02 03002 05 0000 151 </t>
  </si>
  <si>
    <t>Субвенции на осуществление государственного полномочия РФ по подготовке к проведению Всероссийской переписи населения</t>
  </si>
  <si>
    <t>2 02 04025 05 0000 151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</si>
  <si>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</si>
  <si>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 xml:space="preserve">Увеличение прочих остатков денежных средств бюджета муниципального района </t>
  </si>
  <si>
    <t>Уменьшение прочих остатков денежных средств бюджета муниципального района</t>
  </si>
  <si>
    <t>5210115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</si>
  <si>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</si>
  <si>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</si>
  <si>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Культура</t>
  </si>
  <si>
    <t xml:space="preserve">      Библиотеки</t>
  </si>
  <si>
    <t xml:space="preserve">    Другие вопросы в области культуры, кинематографии</t>
  </si>
  <si>
    <t xml:space="preserve">  ЗДРАВООХРАНЕНИЕ</t>
  </si>
  <si>
    <t xml:space="preserve">    Стационарная медицинская помощь</t>
  </si>
  <si>
    <t>Субсидии на 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</si>
  <si>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2 02 03021 05 0000 151</t>
  </si>
  <si>
    <t>Субвенции бюджетам муниципальных районов на ежемесячное денежное  вознаграждение за классное руководство</t>
  </si>
  <si>
    <t>5210205</t>
  </si>
  <si>
    <t xml:space="preserve">2 02 03001 05 0000 151 </t>
  </si>
  <si>
    <t>5220400</t>
  </si>
  <si>
    <t>5220900</t>
  </si>
  <si>
    <t>0104</t>
  </si>
  <si>
    <t>003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</si>
  <si>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</si>
  <si>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</si>
  <si>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</si>
  <si>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</si>
  <si>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</si>
  <si>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</si>
  <si>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</si>
  <si>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</si>
  <si>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</si>
  <si>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>3400300</t>
  </si>
  <si>
    <t xml:space="preserve">      Больницы, клиники, госпитали, медико-санитарные части</t>
  </si>
  <si>
    <t xml:space="preserve">    Амбулаторная помощь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</si>
  <si>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</si>
  <si>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Другие вопросы в области здравоохранения</t>
  </si>
  <si>
    <t xml:space="preserve">        Программа "Вакцинопрофилактика в муниципальном образовании Камышловский муниципальный район" на 2010 - 2012 годы</t>
  </si>
  <si>
    <t xml:space="preserve">        Программа "Борьба с клещевыми инфекциями в муниципальном образовании Камышловский муниципальный район" на 2010 - 2012 годы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</si>
  <si>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</si>
  <si>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</si>
  <si>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</si>
  <si>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</si>
  <si>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</si>
  <si>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>2 18 05010 05 0000 151</t>
  </si>
  <si>
    <t>2 18 05020 05 0000 151</t>
  </si>
  <si>
    <t>2 18 05030 05 0000 151</t>
  </si>
  <si>
    <t>2 19 05000 05 0000 151</t>
  </si>
  <si>
    <t xml:space="preserve">        ОЦП "Развитие жилищного комплекса в Свердловской области" на 2011-2015 годы</t>
  </si>
  <si>
    <t xml:space="preserve">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</si>
  <si>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</si>
  <si>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  Программа "Энергосбережение по муниципальному образованию Камышловский муниципальный район на 2011 год"</t>
  </si>
  <si>
    <t xml:space="preserve">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</si>
  <si>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</si>
  <si>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</si>
  <si>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</si>
  <si>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Проведение мероприятий по организации отдыха детей в каникулярное время 
</t>
  </si>
  <si>
    <t xml:space="preserve">        Программа "Молодежь Камышловского района на 2011 - 2013 годы"</t>
  </si>
  <si>
    <t xml:space="preserve">        ОЦП "Совершенствование оказания медицинской помощи нселению, предупреждение и борьба с социально значимыми заболеваниями на территории Свердловской области" на 2011-2015 годы</t>
  </si>
  <si>
    <t xml:space="preserve">        МЦП "Долгосрочная муниципальная целевая программа "Предупреждение и борьба с социально-значимыми заболеваниями в муниципальном образовании Камышловский муниципальный район" на 2011-2013 годы</t>
  </si>
  <si>
    <t xml:space="preserve">  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</t>
  </si>
  <si>
    <t xml:space="preserve">  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</t>
  </si>
  <si>
    <t xml:space="preserve">              Выполнение функций органами местного самоуправления</t>
  </si>
  <si>
    <t xml:space="preserve">          Субсидии местным бюджетам</t>
  </si>
  <si>
    <t>5210100</t>
  </si>
  <si>
    <t xml:space="preserve">  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</si>
  <si>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      Прочие расходы</t>
  </si>
  <si>
    <t>5210200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</si>
  <si>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</si>
  <si>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  Субсидии юридическим лицам</t>
  </si>
  <si>
    <t xml:space="preserve">          Поддержка дорожного хозяйства</t>
  </si>
  <si>
    <t>3150200</t>
  </si>
  <si>
    <t xml:space="preserve">            Содержание автомобильных дорог общего пользования</t>
  </si>
  <si>
    <t xml:space="preserve">          ОЦП "Информационное общество Свердловской области" на 2011-2015 годы</t>
  </si>
  <si>
    <t xml:space="preserve">  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</si>
  <si>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>5221510</t>
  </si>
  <si>
    <t xml:space="preserve">          ОЦП "Развитие жилищного комплекса в Свердловской области" на 2011-2015 годы</t>
  </si>
  <si>
    <t xml:space="preserve">  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</si>
  <si>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</si>
  <si>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        Бюджетные инвестиции</t>
  </si>
  <si>
    <t xml:space="preserve">              Социальное обеспечение населения</t>
  </si>
  <si>
    <t xml:space="preserve">            Проведение мероприятий по улучшению жилищных условий граждан, проживающих в сельской местности</t>
  </si>
  <si>
    <t xml:space="preserve">  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</si>
  <si>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  Социальные выплаты</t>
  </si>
  <si>
    <t xml:space="preserve">  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</si>
  <si>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      Дотации местным бюджетам</t>
  </si>
  <si>
    <t xml:space="preserve">              Субвенция местным бюджетам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</si>
  <si>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</si>
  <si>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</si>
  <si>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>Наименование источников внутреннего финансирования бюджета</t>
  </si>
  <si>
    <t>КБК</t>
  </si>
  <si>
    <t>182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</si>
  <si>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</si>
  <si>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</si>
  <si>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</si>
  <si>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</si>
  <si>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</si>
  <si>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</si>
  <si>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</si>
  <si>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</si>
  <si>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</si>
  <si>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 xml:space="preserve">        Предоставление гражданам субсидий на оплату жилого помещения и коммунальных услуг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</si>
  <si>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</si>
  <si>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</si>
  <si>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>1 11 05035 05 0001 120</t>
  </si>
  <si>
    <t>1 11 05035 05 0004 120</t>
  </si>
  <si>
    <t>Доходы от сдачи в аренду юридическим лицам по договорам аренды жилых помещений, находящихся в оперативном управлении муниципальных районов и созданных ими учреждений и не являющихся памятниками истории, (за исключением имущества муниципальных автономных учреждений)</t>
  </si>
  <si>
    <t>1 11 05035 05 0007 120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</si>
  <si>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</si>
  <si>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1 11 05035 05 0008 120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</si>
  <si>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</si>
  <si>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</si>
  <si>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</si>
  <si>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1 11 09045 05 0004 120</t>
  </si>
  <si>
    <t>Плата за пользование жилыми помещениями (плата за наем) муниципального жилищного фонда муниципальных районов</t>
  </si>
  <si>
    <t xml:space="preserve">            Выполнение функций органами местного самоуправления</t>
  </si>
  <si>
    <t xml:space="preserve">          Центральный аппарат</t>
  </si>
  <si>
    <t>2 02 02077 05 0000 151</t>
  </si>
  <si>
    <t>1 08 04020 01 1000 110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</si>
  <si>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</si>
  <si>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</si>
  <si>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Межбюджетные трансферты местным бюджетам</t>
  </si>
  <si>
    <t xml:space="preserve">    Резервные фонды</t>
  </si>
  <si>
    <t xml:space="preserve">    Другие общегосударственные вопросы</t>
  </si>
  <si>
    <t xml:space="preserve">      Руководство и управление в сфере установленных функций</t>
  </si>
  <si>
    <t xml:space="preserve">        Осуществление государственных полномочий Российской Федерации по подготовке и проведению статистических переписей</t>
  </si>
  <si>
    <t xml:space="preserve">      Муниципальные целевые программы</t>
  </si>
  <si>
    <t xml:space="preserve">  НАЦИОНАЛЬНАЯ БЕЗОПАСНОСТЬ И ПРАВООХРАНИТЕЛЬНАЯ ДЕЯТЕЛЬНОСТЬ</t>
  </si>
  <si>
    <t xml:space="preserve">    Органы внутренних дел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</si>
  <si>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</si>
  <si>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</si>
  <si>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</si>
  <si>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Сельское хозяйство и рыболовство</t>
  </si>
  <si>
    <t xml:space="preserve">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</si>
  <si>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</si>
  <si>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Транспорт</t>
  </si>
  <si>
    <t xml:space="preserve">        Отдельные мероприятия в области автомобильного транспорта</t>
  </si>
  <si>
    <t xml:space="preserve">    Дорожное хозяйство, дорожные фонды</t>
  </si>
  <si>
    <t xml:space="preserve">      Дорожное хозяйство</t>
  </si>
  <si>
    <t xml:space="preserve">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</si>
  <si>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Программа "Развитие потребительского рынка муниципального образования Камышловский муниципальный район на 2009 - 2011 годы"</t>
  </si>
  <si>
    <t xml:space="preserve">  ЖИЛИЩНО-КОММУНАЛЬНОЕ ХОЗЯЙСТВО</t>
  </si>
  <si>
    <t xml:space="preserve">    Жилищное хозяйство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</si>
  <si>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</si>
  <si>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Коммунальное хозяйство</t>
  </si>
  <si>
    <t xml:space="preserve">        Программа "Строительство газовых сетей на территории МО Камышловский муниципальный район на 2009 - 2011 годы"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</si>
  <si>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</si>
  <si>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7950000</t>
  </si>
  <si>
    <t>к Решению Думы муниципального образования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</si>
  <si>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</si>
  <si>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</si>
  <si>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</si>
  <si>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</si>
  <si>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</si>
  <si>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Обеспечение деятельности подведомственных учреждений</t>
  </si>
  <si>
    <t xml:space="preserve">  МУЗ "Камышловская ЦРБ"</t>
  </si>
  <si>
    <t>912</t>
  </si>
  <si>
    <t>Перечисления из бюджетов муниципальных районов(в бюджет муниципальных районов) для осуществления возврата (зачета) излишне  уплаченных  или  излишне  взысканных сумм налогов, сборов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</si>
  <si>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учрежде-ний, а  также  земельных  участков  муници-пальных   унитарных   предприятий,  в   том числе казенных)</t>
  </si>
  <si>
    <t>Главного администратора доходов бюджета</t>
  </si>
  <si>
    <t>Код вида доходов бюджета</t>
  </si>
  <si>
    <t>1 чтение</t>
  </si>
  <si>
    <t xml:space="preserve">  Муниципальные целевые программы</t>
  </si>
  <si>
    <t xml:space="preserve">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</si>
  <si>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>7956100</t>
  </si>
  <si>
    <t xml:space="preserve">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</si>
  <si>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>7956200</t>
  </si>
  <si>
    <t xml:space="preserve">    Программа "Развитие потребительского рынка муниципального образования Камышловский муниципальный район на 2009 - 2011 годы"</t>
  </si>
  <si>
    <t>7956300</t>
  </si>
  <si>
    <t xml:space="preserve">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</si>
  <si>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>7956400</t>
  </si>
  <si>
    <t xml:space="preserve">    Программа  "Профилактика правонарушений на территории муниципального образования Камышловский муниципальный район на 2011 - 2013 годы"</t>
  </si>
  <si>
    <t>7956500</t>
  </si>
  <si>
    <t xml:space="preserve">    Программа "Обеспечение жильем молодых семей МО Камышловский муниципальный район на 2011 - 2015 годы"</t>
  </si>
  <si>
    <t>7956600</t>
  </si>
  <si>
    <t xml:space="preserve">    Программа "Развитие культуры и искусства в Камышловском муниципальном районе на 2009 - 2012 годы"</t>
  </si>
  <si>
    <t>7956700</t>
  </si>
  <si>
    <t xml:space="preserve">    Программа "Молодежь Камышловского района на 2011 - 2013 годы"</t>
  </si>
  <si>
    <t>7956800</t>
  </si>
  <si>
    <t xml:space="preserve">    Программа "Развитие местного самоуправления  в Камышловском муниципальном  районе" на 2010-2012 годы</t>
  </si>
  <si>
    <t>7956900</t>
  </si>
  <si>
    <t xml:space="preserve">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</si>
  <si>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>7957000</t>
  </si>
  <si>
    <t xml:space="preserve">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</si>
  <si>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>7957100</t>
  </si>
  <si>
    <t xml:space="preserve">    Программа "Строительство газовых сетей на территории МО Камышловский муниципальный район на 2009 - 2011 годы"</t>
  </si>
  <si>
    <t>7957200</t>
  </si>
  <si>
    <t xml:space="preserve">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</si>
  <si>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>7957300</t>
  </si>
  <si>
    <t>7957401</t>
  </si>
  <si>
    <t>7957402</t>
  </si>
  <si>
    <t xml:space="preserve">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</si>
  <si>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>7957403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</si>
  <si>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</si>
  <si>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</si>
  <si>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Межбюджетные трансферты местным бюджетам</t>
  </si>
  <si>
    <t>5210153</t>
  </si>
  <si>
    <t xml:space="preserve">            Бюджетные инвестиции</t>
  </si>
  <si>
    <t>0111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</si>
  <si>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</si>
  <si>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</si>
  <si>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</si>
  <si>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  Руководство и управление в сфере установленных функций</t>
  </si>
  <si>
    <t xml:space="preserve">          Осуществление государственных полномочий Российской Федерации по подготовке и проведению статистических переписей</t>
  </si>
  <si>
    <t>0014300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</si>
  <si>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</si>
  <si>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Муниципальные целевые программы</t>
  </si>
  <si>
    <t xml:space="preserve">            Мероприятия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</si>
  <si>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</si>
  <si>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</si>
  <si>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</si>
  <si>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>5210391</t>
  </si>
  <si>
    <t>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или повреждение жилья</t>
  </si>
  <si>
    <t xml:space="preserve">  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</si>
  <si>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  Транспорт</t>
  </si>
  <si>
    <t xml:space="preserve">          Отдельные мероприятия в области автомобильного транспорта</t>
  </si>
  <si>
    <t xml:space="preserve">            Субсидии юридическим лицам</t>
  </si>
  <si>
    <t xml:space="preserve">      Дорожное хозяйство, дорожные фонды</t>
  </si>
  <si>
    <t xml:space="preserve">        Дорожное хозяйство</t>
  </si>
  <si>
    <t xml:space="preserve">          Содержание автомобильных дорог общего пользования</t>
  </si>
  <si>
    <t xml:space="preserve">      Связь и информатика</t>
  </si>
  <si>
    <t>0410</t>
  </si>
  <si>
    <t xml:space="preserve">        Региональные целевые программы</t>
  </si>
  <si>
    <t>5220000</t>
  </si>
  <si>
    <t xml:space="preserve">        Реализация государственных функций в области национальной экономики</t>
  </si>
  <si>
    <t xml:space="preserve">          Мероприятия по землеустройству и землепользованию</t>
  </si>
  <si>
    <t>5220460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</si>
  <si>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</si>
  <si>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</si>
  <si>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</t>
  </si>
  <si>
    <t xml:space="preserve">          Выравнивание бюджетной обеспеченности</t>
  </si>
  <si>
    <t xml:space="preserve">            Дотации местным бюджетам</t>
  </si>
  <si>
    <t>008</t>
  </si>
  <si>
    <t xml:space="preserve">      Прочие межбюджетные трансферты общего характера</t>
  </si>
  <si>
    <t>1403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</si>
  <si>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</si>
  <si>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</si>
  <si>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>010</t>
  </si>
  <si>
    <t xml:space="preserve">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</si>
  <si>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>5210204</t>
  </si>
  <si>
    <t xml:space="preserve">            Иные межбюджетные трансферты местным бюджетам</t>
  </si>
  <si>
    <t>011</t>
  </si>
  <si>
    <t xml:space="preserve">          Иные межбюджетные трансферты бюджетам бюджетной системы</t>
  </si>
  <si>
    <t xml:space="preserve">        Детские дошкольные учреждения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</si>
  <si>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</si>
  <si>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</si>
  <si>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</si>
  <si>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Мероприятия по проведению оздоровительной кампании детей</t>
  </si>
  <si>
    <t xml:space="preserve">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</si>
  <si>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Программа "Развитие сети дошкольных образовательных учреждений в МО Камышловский муниципальный район на 2010-2014 годы"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</si>
  <si>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</si>
  <si>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</si>
  <si>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</si>
  <si>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</si>
  <si>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</si>
  <si>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5221100</t>
  </si>
  <si>
    <t xml:space="preserve">          Оздоровление детей</t>
  </si>
  <si>
    <t>4320200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</si>
  <si>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</si>
  <si>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ЗДРАВООХРАНЕНИЕ</t>
  </si>
  <si>
    <t xml:space="preserve">        Больницы, клиники, госпитали, медико-санитарные части</t>
  </si>
  <si>
    <t xml:space="preserve">  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</si>
  <si>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>5220990</t>
  </si>
  <si>
    <t xml:space="preserve">      Другие вопросы в области здравоохранения</t>
  </si>
  <si>
    <t xml:space="preserve">          Программа "Вакцинопрофилактика в муниципальном образовании Камышловский муниципальный район" на 2010 - 2012 годы</t>
  </si>
  <si>
    <t xml:space="preserve">          Программа "Борьба с клещевыми инфекциями в муниципальном образовании Камышловский муниципальный район" на 2010 - 2012 годы</t>
  </si>
  <si>
    <t xml:space="preserve">  Отдел культуры, молодежной политики и спорта МО Камышловский район</t>
  </si>
  <si>
    <t xml:space="preserve">    КУЛЬТУРА, КИНЕМАТОГРАФИЯ</t>
  </si>
  <si>
    <t xml:space="preserve">        Библиотеки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</si>
  <si>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</si>
  <si>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 xml:space="preserve">  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</si>
  <si>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Программа "Информационное общество в муниципальном образовании Камышловский муниципальный район" на 2011-2013 годы</t>
  </si>
  <si>
    <t>Национальная экономика</t>
  </si>
  <si>
    <t xml:space="preserve">  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</si>
  <si>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 xml:space="preserve">              Иные межбюджетные трансферты местным бюджетам</t>
  </si>
  <si>
    <t xml:space="preserve">              Выполнение функций бюджетными учреждениями</t>
  </si>
  <si>
    <t xml:space="preserve">  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</si>
  <si>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</si>
  <si>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</si>
  <si>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</si>
  <si>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</si>
  <si>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  Проведение мероприятий по организации отдыха детей в каникулярное время 
</t>
  </si>
  <si>
    <t>4320212</t>
  </si>
  <si>
    <t>4709900</t>
  </si>
  <si>
    <t xml:space="preserve">            Обеспечение деятельности подведомственных учреждений</t>
  </si>
  <si>
    <t xml:space="preserve">            Обеспечение деятельности подведомственных учреждений (пролеченные)</t>
  </si>
  <si>
    <t xml:space="preserve">          ОЦП "Совершенствование оказания медицинской помощи нселению, предупреждение и борьба с социально значимыми заболеваниями на территории Свердловской области" на 2011-2015 годы</t>
  </si>
  <si>
    <t xml:space="preserve">   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</t>
  </si>
  <si>
    <t xml:space="preserve">  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</t>
  </si>
  <si>
    <t xml:space="preserve">  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</t>
  </si>
  <si>
    <t xml:space="preserve">            Направление «Совершенствование организации медицинской помощи учащимся образовательных учреждений и детско-юношеских спортивных школ в Свердловской области» на 2011-2015 годы ОЦП "Совершенствование оказания медицинской помощи населению, предуп</t>
  </si>
  <si>
    <t xml:space="preserve">        Субсидии местным бюджетам</t>
  </si>
  <si>
    <t xml:space="preserve">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</si>
  <si>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</si>
  <si>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</si>
  <si>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Поддержка дорожного хозяйства</t>
  </si>
  <si>
    <t xml:space="preserve">        ОЦП "Информационное общество Свердловской области" на 2011-2015 годы</t>
  </si>
  <si>
    <t xml:space="preserve">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</si>
  <si>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      Другие вопросы в области охраны окружающей среды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</si>
  <si>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</si>
  <si>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</si>
  <si>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</si>
  <si>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</si>
  <si>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</si>
  <si>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к Решению Думы  муниципального образования</t>
  </si>
  <si>
    <t>«О бюджете муниципального образования</t>
  </si>
  <si>
    <t>Номер строки</t>
  </si>
  <si>
    <t>1 11 02033 05 0000 120</t>
  </si>
  <si>
    <t>Доходы от размещения временно свободных средств бюджета муниципального района</t>
  </si>
  <si>
    <t>1 13 03050 05 0004 130</t>
  </si>
  <si>
    <t>Наименование</t>
  </si>
  <si>
    <t>Код целевой статьи</t>
  </si>
  <si>
    <t>Возврат дебиторской задолженности прошлых лет</t>
  </si>
  <si>
    <t>1 11 03050 05 0000 120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</si>
  <si>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</si>
  <si>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</si>
  <si>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</si>
  <si>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</si>
  <si>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</si>
  <si>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</si>
  <si>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Проценты, полученные от предоставления бюджетных кредитов внутри страны за счет средств бюджета</t>
  </si>
  <si>
    <t>1 16 90050 05 0000 140</t>
  </si>
  <si>
    <t>Прочие поступления от денежных взысканий (штрафов) и иных сумм в возмещение ущерба, зачисляемые в местные бюджеты (штрафы за нарушение сроков возврата кредитов)</t>
  </si>
  <si>
    <t>Невыясненные поступления, зачисляемые в бюджет района</t>
  </si>
  <si>
    <t>0 10 30000 05 0000 710</t>
  </si>
  <si>
    <t>Получение кредитов от других бюджетов бюджетной системы</t>
  </si>
  <si>
    <t>0 10 60600 05 0000 710</t>
  </si>
  <si>
    <t>Привлечение прочих источников внутреннего финансирования дефицитов бюджета района</t>
  </si>
  <si>
    <t>2 02 01001 05 0000 151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</si>
  <si>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</si>
  <si>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</si>
  <si>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районов мер по обеспечению сбалансированности бюджетов</t>
  </si>
  <si>
    <t>2 08 05000 05 0000 180</t>
  </si>
  <si>
    <t>2 02 03024 05 0000 151</t>
  </si>
  <si>
    <t>2 02 03999 05 0000 151</t>
  </si>
  <si>
    <t>2 02 03022 05 0000 151</t>
  </si>
  <si>
    <t>2 02 03015 05 0000 151</t>
  </si>
  <si>
    <t>2 02 02999 05 0000 151</t>
  </si>
  <si>
    <t>2 02 04999 05 0000 151</t>
  </si>
  <si>
    <t>2 02 04014 05 0000 151</t>
  </si>
  <si>
    <t>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значениями</t>
  </si>
  <si>
    <t>5054600</t>
  </si>
  <si>
    <t>2 02 02085 05 0000 151</t>
  </si>
  <si>
    <t>2 02 02024 05 0000 151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</si>
  <si>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</si>
  <si>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</si>
  <si>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</si>
  <si>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</si>
  <si>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Другие вопросы в области физической культуры и спорта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</si>
  <si>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</si>
  <si>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5220450</t>
  </si>
  <si>
    <t xml:space="preserve">        Программа "Развитие культуры и искусства в Камышловском муниципальном районе на 2009 - 2012 годы"</t>
  </si>
  <si>
    <t>Единый сельскохозяйственный налог</t>
  </si>
  <si>
    <t>Плата за негативное воздействие на окружающую среду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</si>
  <si>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</si>
  <si>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Прочие местные налоги и сборы, мобилизируемые на территориях муниципальных районов</t>
  </si>
  <si>
    <t xml:space="preserve">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</si>
  <si>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    Проведение мероприятий по улучшению жилищных условий граждан, проживающих в сельской местности</t>
  </si>
  <si>
    <t xml:space="preserve">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</si>
  <si>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Программа "Обеспечение жильем молодых семей МО Камышловский муниципальный район на 2011 - 2015 годы"</t>
  </si>
  <si>
    <t xml:space="preserve"> 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</t>
  </si>
  <si>
    <t xml:space="preserve">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</si>
  <si>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</t>
  </si>
  <si>
    <t xml:space="preserve">          Направление «Совершенствование организации медицинской помощи учащимся образовательных учреждений и детско-юношеских спортивных школ в Свердловской области» на 2011-2015 годы ОЦП "Совершенствование оказания медицинской помощи населению, предупре</t>
  </si>
  <si>
    <t xml:space="preserve">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</t>
  </si>
  <si>
    <t xml:space="preserve">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</si>
  <si>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</si>
  <si>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</si>
  <si>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</si>
  <si>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</si>
  <si>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Детские дошкольные учреждения</t>
  </si>
  <si>
    <t xml:space="preserve">      Мероприятия по проведению оздоровительной кампании детей</t>
  </si>
  <si>
    <t xml:space="preserve">        Программа "Развитие сети дошкольных образовательных учреждений в МО Камышловский муниципальный район на 2010-2014 годы"</t>
  </si>
  <si>
    <t xml:space="preserve">    Общее образование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</si>
  <si>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</si>
  <si>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</si>
  <si>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</si>
  <si>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</si>
  <si>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</si>
  <si>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Молодежная политика и оздоровление детей</t>
  </si>
  <si>
    <t xml:space="preserve">        Оздоровление детей</t>
  </si>
  <si>
    <t xml:space="preserve">    Другие вопросы в области образования</t>
  </si>
  <si>
    <t xml:space="preserve">          Обеспечение деятельности подведомственных учреждений (пролеченные)</t>
  </si>
  <si>
    <t>048</t>
  </si>
  <si>
    <t xml:space="preserve">    Программа "Вакцинопрофилактика в муниципальном образовании Камышловский муниципальный район" на 2010 - 2012 годы</t>
  </si>
  <si>
    <t>7957500</t>
  </si>
  <si>
    <t xml:space="preserve">    Программа "Борьба с клещевыми инфекциями в муниципальном образовании Камышловский муниципальный район" на 2010 - 2012 годы</t>
  </si>
  <si>
    <t>7957600</t>
  </si>
  <si>
    <t xml:space="preserve">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</si>
  <si>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>7957700</t>
  </si>
  <si>
    <t xml:space="preserve">    Программа "Энергосбережение по муниципальному образованию Камышловский муниципальный район на 2011 год"</t>
  </si>
  <si>
    <t>7957800</t>
  </si>
  <si>
    <t xml:space="preserve">    Программа "Развитие сети дошкольных образовательных учреждений в МО Камышловский муниципальный район на 2010-2014 годы"</t>
  </si>
  <si>
    <t>7957900</t>
  </si>
  <si>
    <t xml:space="preserve">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</t>
  </si>
  <si>
    <t xml:space="preserve">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муници</t>
  </si>
  <si>
    <t xml:space="preserve">      Администрация муниципального образования</t>
  </si>
  <si>
    <t xml:space="preserve">        НАЦИОНАЛЬНАЯ ЭКОНОМИКА</t>
  </si>
  <si>
    <t xml:space="preserve">          Сельское хозяйство и рыболовство</t>
  </si>
  <si>
    <t xml:space="preserve">          Другие вопросы в области национальной экономики</t>
  </si>
  <si>
    <t xml:space="preserve">        НАЦИОНАЛЬНАЯ БЕЗОПАСНОСТЬ И ПРАВООХРАНИТЕЛЬНАЯ ДЕЯТЕЛЬНОСТЬ</t>
  </si>
  <si>
    <t xml:space="preserve">          Органы внутренних дел</t>
  </si>
  <si>
    <t xml:space="preserve">        СОЦИАЛЬНАЯ ПОЛИТИКА</t>
  </si>
  <si>
    <t xml:space="preserve">      Отдел культуры, молодежной политики и спорта МО Камышловский район</t>
  </si>
  <si>
    <t xml:space="preserve">        КУЛЬТУРА, КИНЕМАТОГРАФИЯ</t>
  </si>
  <si>
    <t xml:space="preserve">          Другие вопросы в области культуры, кинематографии</t>
  </si>
  <si>
    <t xml:space="preserve">        ОБРАЗОВАНИЕ</t>
  </si>
  <si>
    <t xml:space="preserve">          Молодежная политика и оздоровление детей</t>
  </si>
  <si>
    <t xml:space="preserve">        ОБЩЕГОСУДАРСТВЕННЫЕ ВОПРОСЫ</t>
  </si>
  <si>
    <t xml:space="preserve">          Другие общегосударственные вопросы</t>
  </si>
  <si>
    <t xml:space="preserve">        ОХРАНА ОКРУЖАЮЩЕЙ СРЕДЫ</t>
  </si>
  <si>
    <t xml:space="preserve">          Другие вопросы в области охраны окружающей среды</t>
  </si>
  <si>
    <t xml:space="preserve">        ЖИЛИЩНО-КОММУНАЛЬНОЕ ХОЗЯЙСТВО</t>
  </si>
  <si>
    <t xml:space="preserve">          Коммунальное хозяйство</t>
  </si>
  <si>
    <t xml:space="preserve">      МУЗ "Камышловская ЦРБ"</t>
  </si>
  <si>
    <t xml:space="preserve">        ЗДРАВООХРАНЕНИЕ</t>
  </si>
  <si>
    <t xml:space="preserve">          Другие вопросы в области здравоохранения</t>
  </si>
  <si>
    <t xml:space="preserve">          Жилищное хозяйство</t>
  </si>
  <si>
    <t xml:space="preserve">      Управление образования Администрации  муниципального образования Камышловский муниципальный район</t>
  </si>
  <si>
    <t xml:space="preserve">          Дошкольное образование</t>
  </si>
  <si>
    <t xml:space="preserve">          Программа "Развитие местного самоуправления  в Камышловском муниципальном  районе" на 2010-2012 годы</t>
  </si>
  <si>
    <t xml:space="preserve">              Мероприятия</t>
  </si>
  <si>
    <t xml:space="preserve">  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</si>
  <si>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Программа "Энергосбережение по муниципальному образованию Камышловский муниципальный район на 2011 год"</t>
  </si>
  <si>
    <t xml:space="preserve">  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</si>
  <si>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Программа "Обеспечение жильем молодых семей МО Камышловский муниципальный район на 2011 - 2015 годы"</t>
  </si>
  <si>
    <t xml:space="preserve">          МЦП "Долгосрочная муниципальная целевая программа "Предупреждение и борьба с социально-значимыми заболеваниями в муниципальном образовании Камышловский муниципальный район" на 2011-2013 годы</t>
  </si>
  <si>
    <t>7957400</t>
  </si>
  <si>
    <t xml:space="preserve">          Программа "Молодежь Камышловского района на 2011 - 2013 годы"</t>
  </si>
  <si>
    <t xml:space="preserve">  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</t>
  </si>
  <si>
    <t>Администрация муниципального образования Камышловский муниципальный район</t>
  </si>
  <si>
    <t>1 11 05025 05 0001 120</t>
  </si>
  <si>
    <t>1 11 05025 05 0002 120</t>
  </si>
  <si>
    <t>1 11 09045 05 0010 120</t>
  </si>
  <si>
    <t>1 11 09045 05 0011 120</t>
  </si>
  <si>
    <t xml:space="preserve"> 1 14 06025 05 0000 430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</si>
  <si>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</si>
  <si>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</si>
  <si>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1 17 05050 05 0000 180</t>
  </si>
  <si>
    <t>1 17 01050 05 0000 180</t>
  </si>
  <si>
    <t>Доходы бюджетов муниципальных районов от возврата остатков субсидий и субвенций прошлых лет небюджетными организациями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</si>
  <si>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</si>
  <si>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</si>
  <si>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</si>
  <si>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Администрация муниципального образования Камышловский муниципальный район (ОКАТО 65223805000, 65223815000, 65223830000, 65223820000, 65223855000)</t>
  </si>
  <si>
    <t>1 14 06014 10 0000 430</t>
  </si>
  <si>
    <t>Управление образования администрации муниципального образования Камышловский муниципальный район</t>
  </si>
  <si>
    <t xml:space="preserve">МУЗ "Камышловская ЦРБ" 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</si>
  <si>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</si>
  <si>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 xml:space="preserve"> Управление Федеральной налоговой службы по Свердловской области(ОКАТО 65223805000, 65223815000, 65223830000, 65223820000, 65223855000)</t>
  </si>
  <si>
    <t>Главное управление внутренних дел по Свердловской области</t>
  </si>
  <si>
    <t>Федеральная служба по надзору в сфере природопользования</t>
  </si>
  <si>
    <t>Приложение 11</t>
  </si>
  <si>
    <t>5221500</t>
  </si>
  <si>
    <t xml:space="preserve">      Другие вопросы в области культуры, кинематографии</t>
  </si>
  <si>
    <t xml:space="preserve">          Программа "Развитие культуры и искусства в Камышловском муниципальном районе на 2009 - 2012 годы"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</si>
  <si>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</si>
  <si>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</si>
  <si>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</si>
  <si>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 xml:space="preserve">          Мероприятия в области здравоохранения, спорта и физической культуры, туризма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</si>
  <si>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</si>
  <si>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</si>
  <si>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</si>
  <si>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</si>
  <si>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</si>
  <si>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</si>
  <si>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</si>
  <si>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0500</t>
  </si>
  <si>
    <t>0501</t>
  </si>
  <si>
    <t>5210140</t>
  </si>
  <si>
    <t>0502</t>
  </si>
  <si>
    <t>006</t>
  </si>
  <si>
    <t>5054800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</si>
  <si>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</si>
  <si>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</si>
  <si>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</si>
  <si>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</si>
  <si>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</si>
  <si>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</si>
  <si>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</si>
  <si>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</si>
  <si>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</si>
  <si>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</si>
  <si>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5210116</t>
  </si>
  <si>
    <t>5210201</t>
  </si>
  <si>
    <t>0707</t>
  </si>
  <si>
    <t>4320221</t>
  </si>
  <si>
    <t>0709</t>
  </si>
  <si>
    <t>4529900</t>
  </si>
  <si>
    <t>0800</t>
  </si>
  <si>
    <t>0801</t>
  </si>
  <si>
    <t>4429900</t>
  </si>
  <si>
    <t>0900</t>
  </si>
  <si>
    <t>0901</t>
  </si>
  <si>
    <t>4709941</t>
  </si>
  <si>
    <t>4709942</t>
  </si>
  <si>
    <t>0902</t>
  </si>
  <si>
    <t>4789900</t>
  </si>
  <si>
    <t>5201800</t>
  </si>
  <si>
    <t>5129700</t>
  </si>
  <si>
    <t>1000</t>
  </si>
  <si>
    <t>1001</t>
  </si>
  <si>
    <t>4910100</t>
  </si>
  <si>
    <t>005</t>
  </si>
  <si>
    <t>1003</t>
  </si>
  <si>
    <t>1100</t>
  </si>
  <si>
    <t>1101</t>
  </si>
  <si>
    <t>5160100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</si>
  <si>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</si>
  <si>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</si>
  <si>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</si>
  <si>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</si>
  <si>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</si>
  <si>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</si>
  <si>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</si>
  <si>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</si>
  <si>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</si>
  <si>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</si>
  <si>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</si>
  <si>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</si>
  <si>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</si>
  <si>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</si>
  <si>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</si>
  <si>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</si>
  <si>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</si>
  <si>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</si>
  <si>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</si>
  <si>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</si>
  <si>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</si>
  <si>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3400000</t>
  </si>
  <si>
    <t>5050000</t>
  </si>
  <si>
    <t>4200000</t>
  </si>
  <si>
    <t>4210000</t>
  </si>
  <si>
    <t>4230000</t>
  </si>
  <si>
    <t>4320000</t>
  </si>
  <si>
    <t>4520000</t>
  </si>
  <si>
    <t>4420000</t>
  </si>
  <si>
    <t>4700000</t>
  </si>
  <si>
    <t>5120000</t>
  </si>
  <si>
    <t xml:space="preserve">        Мероприятия в области здравоохранения, спорта и физической культуры, туризма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</si>
  <si>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</si>
  <si>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</si>
  <si>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5160000</t>
  </si>
  <si>
    <t>Налог на доходы физических лиц</t>
  </si>
  <si>
    <t>0010000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</si>
  <si>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</si>
  <si>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</si>
  <si>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</si>
  <si>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5210202</t>
  </si>
  <si>
    <t>Приложение 6</t>
  </si>
  <si>
    <t>0408</t>
  </si>
  <si>
    <t>3030200</t>
  </si>
  <si>
    <t>0409</t>
  </si>
  <si>
    <t>3150000</t>
  </si>
  <si>
    <t>3150203</t>
  </si>
  <si>
    <t>Свод расходов местного бюджета по разделам, подразделам, целевым статьям и видам расходов на 2011 год</t>
  </si>
  <si>
    <t>Ведомственная структура расходов местного бюджета на 2011 год</t>
  </si>
  <si>
    <t>Распределение расходов местного бюджета на реализацию муниципальных целевых программ в 2011 году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</si>
  <si>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</si>
  <si>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</si>
  <si>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</si>
  <si>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</si>
  <si>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</si>
  <si>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</si>
  <si>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</si>
  <si>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</si>
  <si>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</si>
  <si>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ОХРАНА ОКРУЖАЮЩЕЙ СРЕДЫ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</si>
</sst>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top" shrinkToFi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4" fontId="1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right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49" fontId="30" fillId="4" borderId="10" xfId="0" applyNumberFormat="1" applyFont="1" applyFill="1" applyBorder="1" applyAlignment="1">
      <alignment horizontal="center" vertical="top" wrapText="1"/>
    </xf>
    <xf numFmtId="0" fontId="30" fillId="4" borderId="10" xfId="0" applyFont="1" applyFill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justify" vertical="top" wrapText="1"/>
    </xf>
    <xf numFmtId="0" fontId="30" fillId="4" borderId="10" xfId="0" applyFont="1" applyFill="1" applyBorder="1" applyAlignment="1">
      <alignment horizontal="justify" vertical="top" wrapText="1"/>
    </xf>
    <xf numFmtId="49" fontId="10" fillId="24" borderId="10" xfId="0" applyNumberFormat="1" applyFont="1" applyFill="1" applyBorder="1" applyAlignment="1">
      <alignment horizontal="center" vertical="top" shrinkToFit="1"/>
    </xf>
    <xf numFmtId="0" fontId="4" fillId="4" borderId="10" xfId="0" applyFont="1" applyFill="1" applyBorder="1" applyAlignment="1">
      <alignment horizontal="right"/>
    </xf>
    <xf numFmtId="0" fontId="10" fillId="24" borderId="10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right" vertical="top" shrinkToFit="1"/>
    </xf>
    <xf numFmtId="4" fontId="10" fillId="0" borderId="13" xfId="0" applyNumberFormat="1" applyFont="1" applyFill="1" applyBorder="1" applyAlignment="1">
      <alignment horizontal="right" vertical="top" shrinkToFit="1"/>
    </xf>
    <xf numFmtId="0" fontId="10" fillId="4" borderId="10" xfId="0" applyFont="1" applyFill="1" applyBorder="1" applyAlignment="1">
      <alignment vertical="top" wrapText="1"/>
    </xf>
    <xf numFmtId="49" fontId="10" fillId="4" borderId="10" xfId="0" applyNumberFormat="1" applyFont="1" applyFill="1" applyBorder="1" applyAlignment="1">
      <alignment horizontal="center" vertical="top" shrinkToFit="1"/>
    </xf>
    <xf numFmtId="4" fontId="10" fillId="4" borderId="10" xfId="0" applyNumberFormat="1" applyFont="1" applyFill="1" applyBorder="1" applyAlignment="1">
      <alignment horizontal="right" vertical="top" shrinkToFit="1"/>
    </xf>
    <xf numFmtId="0" fontId="4" fillId="4" borderId="10" xfId="0" applyFont="1" applyFill="1" applyBorder="1" applyAlignment="1">
      <alignment horizontal="center" vertical="top"/>
    </xf>
    <xf numFmtId="4" fontId="9" fillId="4" borderId="10" xfId="0" applyNumberFormat="1" applyFont="1" applyFill="1" applyBorder="1" applyAlignment="1">
      <alignment horizontal="right" vertical="top" shrinkToFit="1"/>
    </xf>
    <xf numFmtId="4" fontId="5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4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169" fontId="30" fillId="0" borderId="10" xfId="0" applyNumberFormat="1" applyFont="1" applyBorder="1" applyAlignment="1">
      <alignment horizontal="right" wrapText="1"/>
    </xf>
    <xf numFmtId="169" fontId="29" fillId="0" borderId="10" xfId="0" applyNumberFormat="1" applyFont="1" applyBorder="1" applyAlignment="1">
      <alignment horizontal="right" wrapText="1"/>
    </xf>
    <xf numFmtId="0" fontId="4" fillId="0" borderId="14" xfId="0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right" vertical="top" wrapText="1"/>
    </xf>
    <xf numFmtId="0" fontId="32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29" fillId="4" borderId="10" xfId="0" applyNumberFormat="1" applyFont="1" applyFill="1" applyBorder="1" applyAlignment="1">
      <alignment horizontal="center" vertical="top" wrapText="1"/>
    </xf>
    <xf numFmtId="4" fontId="9" fillId="0" borderId="13" xfId="0" applyNumberFormat="1" applyFont="1" applyFill="1" applyBorder="1" applyAlignment="1">
      <alignment horizontal="right" vertical="top" shrinkToFit="1"/>
    </xf>
    <xf numFmtId="0" fontId="29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vertical="top" wrapText="1"/>
    </xf>
    <xf numFmtId="0" fontId="29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10" fillId="24" borderId="10" xfId="0" applyNumberFormat="1" applyFont="1" applyFill="1" applyBorder="1" applyAlignment="1">
      <alignment vertical="top" wrapText="1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24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0" fillId="24" borderId="13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95"/>
  <sheetViews>
    <sheetView zoomScalePageLayoutView="0" workbookViewId="0" topLeftCell="A55">
      <selection activeCell="B20" sqref="B20"/>
    </sheetView>
  </sheetViews>
  <sheetFormatPr defaultColWidth="9.00390625" defaultRowHeight="12.75"/>
  <cols>
    <col min="2" max="2" width="11.625" style="0" customWidth="1"/>
    <col min="3" max="3" width="24.125" style="0" customWidth="1"/>
    <col min="4" max="4" width="69.625" style="0" customWidth="1"/>
  </cols>
  <sheetData>
    <row r="1" spans="1:4" ht="15.75">
      <c r="A1" s="36"/>
      <c r="B1" s="36"/>
      <c r="C1" s="36"/>
      <c r="D1" s="37" t="s">
        <v>16</v>
      </c>
    </row>
    <row r="2" spans="1:4" ht="15.75">
      <c r="A2" s="36"/>
      <c r="B2" s="36"/>
      <c r="C2" s="36"/>
      <c r="D2" s="37" t="s">
        <v>461</v>
      </c>
    </row>
    <row r="3" spans="1:4" ht="15.75">
      <c r="A3" s="36"/>
      <c r="B3" s="36"/>
      <c r="C3" s="36"/>
      <c r="D3" s="37" t="s">
        <v>306</v>
      </c>
    </row>
    <row r="4" spans="1:4" ht="15.75">
      <c r="A4" s="36"/>
      <c r="B4" s="36"/>
      <c r="C4" s="36"/>
      <c r="D4" s="37" t="s">
        <v>462</v>
      </c>
    </row>
    <row r="5" spans="1:4" ht="15.75">
      <c r="A5" s="36"/>
      <c r="B5" s="36"/>
      <c r="C5" s="36"/>
      <c r="D5" s="37" t="s">
        <v>306</v>
      </c>
    </row>
    <row r="6" spans="1:4" ht="15.75">
      <c r="A6" s="36"/>
      <c r="B6" s="36"/>
      <c r="C6" s="36"/>
      <c r="D6" s="37" t="s">
        <v>83</v>
      </c>
    </row>
    <row r="7" spans="1:4" ht="15">
      <c r="A7" s="36"/>
      <c r="B7" s="36"/>
      <c r="C7" s="36"/>
      <c r="D7" s="38"/>
    </row>
    <row r="8" spans="1:4" ht="15.75">
      <c r="A8" s="85" t="s">
        <v>65</v>
      </c>
      <c r="B8" s="86"/>
      <c r="C8" s="86"/>
      <c r="D8" s="86"/>
    </row>
    <row r="9" spans="1:4" ht="15.75">
      <c r="A9" s="36"/>
      <c r="B9" s="36"/>
      <c r="C9" s="39"/>
      <c r="D9" s="38"/>
    </row>
    <row r="10" spans="1:4" ht="78.75">
      <c r="A10" s="40" t="s">
        <v>463</v>
      </c>
      <c r="B10" s="41" t="s">
        <v>316</v>
      </c>
      <c r="C10" s="40" t="s">
        <v>317</v>
      </c>
      <c r="D10" s="42" t="s">
        <v>145</v>
      </c>
    </row>
    <row r="11" spans="1:4" ht="31.5">
      <c r="A11" s="43">
        <v>1</v>
      </c>
      <c r="B11" s="44" t="s">
        <v>702</v>
      </c>
      <c r="C11" s="44"/>
      <c r="D11" s="45" t="s">
        <v>587</v>
      </c>
    </row>
    <row r="12" spans="1:4" s="75" customFormat="1" ht="15.75">
      <c r="A12" s="72">
        <v>2</v>
      </c>
      <c r="B12" s="73" t="s">
        <v>702</v>
      </c>
      <c r="C12" s="73" t="s">
        <v>481</v>
      </c>
      <c r="D12" s="74" t="s">
        <v>482</v>
      </c>
    </row>
    <row r="13" spans="1:4" s="75" customFormat="1" ht="31.5">
      <c r="A13" s="72">
        <v>3</v>
      </c>
      <c r="B13" s="73" t="s">
        <v>702</v>
      </c>
      <c r="C13" s="73" t="s">
        <v>483</v>
      </c>
      <c r="D13" s="74" t="s">
        <v>484</v>
      </c>
    </row>
    <row r="14" spans="1:4" s="75" customFormat="1" ht="63">
      <c r="A14" s="72">
        <v>4</v>
      </c>
      <c r="B14" s="73">
        <v>901</v>
      </c>
      <c r="C14" s="73" t="s">
        <v>275</v>
      </c>
      <c r="D14" s="74" t="s">
        <v>2</v>
      </c>
    </row>
    <row r="15" spans="1:4" s="75" customFormat="1" ht="31.5">
      <c r="A15" s="72">
        <v>5</v>
      </c>
      <c r="B15" s="73">
        <v>901</v>
      </c>
      <c r="C15" s="73" t="s">
        <v>128</v>
      </c>
      <c r="D15" s="76" t="s">
        <v>132</v>
      </c>
    </row>
    <row r="16" spans="1:4" s="75" customFormat="1" ht="31.5">
      <c r="A16" s="72">
        <v>6</v>
      </c>
      <c r="B16" s="73" t="s">
        <v>702</v>
      </c>
      <c r="C16" s="73" t="s">
        <v>464</v>
      </c>
      <c r="D16" s="77" t="s">
        <v>465</v>
      </c>
    </row>
    <row r="17" spans="1:4" s="75" customFormat="1" ht="31.5">
      <c r="A17" s="72">
        <v>7</v>
      </c>
      <c r="B17" s="73" t="s">
        <v>702</v>
      </c>
      <c r="C17" s="73" t="s">
        <v>470</v>
      </c>
      <c r="D17" s="74" t="s">
        <v>477</v>
      </c>
    </row>
    <row r="18" spans="1:4" s="75" customFormat="1" ht="47.25">
      <c r="A18" s="72">
        <v>8</v>
      </c>
      <c r="B18" s="73">
        <v>901</v>
      </c>
      <c r="C18" s="73" t="s">
        <v>588</v>
      </c>
      <c r="D18" s="74" t="s">
        <v>38</v>
      </c>
    </row>
    <row r="19" spans="1:4" s="75" customFormat="1" ht="63">
      <c r="A19" s="72">
        <v>9</v>
      </c>
      <c r="B19" s="73">
        <v>901</v>
      </c>
      <c r="C19" s="73" t="s">
        <v>589</v>
      </c>
      <c r="D19" s="74" t="s">
        <v>39</v>
      </c>
    </row>
    <row r="20" spans="1:4" s="75" customFormat="1" ht="78.75">
      <c r="A20" s="72">
        <v>10</v>
      </c>
      <c r="B20" s="73">
        <v>901</v>
      </c>
      <c r="C20" s="73" t="s">
        <v>261</v>
      </c>
      <c r="D20" s="74" t="s">
        <v>156</v>
      </c>
    </row>
    <row r="21" spans="1:4" s="75" customFormat="1" ht="78.75">
      <c r="A21" s="72">
        <v>11</v>
      </c>
      <c r="B21" s="73">
        <v>901</v>
      </c>
      <c r="C21" s="73" t="s">
        <v>262</v>
      </c>
      <c r="D21" s="74" t="s">
        <v>263</v>
      </c>
    </row>
    <row r="22" spans="1:4" s="75" customFormat="1" ht="63">
      <c r="A22" s="72">
        <v>12</v>
      </c>
      <c r="B22" s="73">
        <v>901</v>
      </c>
      <c r="C22" s="73" t="s">
        <v>264</v>
      </c>
      <c r="D22" s="76" t="s">
        <v>265</v>
      </c>
    </row>
    <row r="23" spans="1:4" s="75" customFormat="1" ht="63">
      <c r="A23" s="72">
        <v>13</v>
      </c>
      <c r="B23" s="73">
        <v>901</v>
      </c>
      <c r="C23" s="73" t="s">
        <v>266</v>
      </c>
      <c r="D23" s="74" t="s">
        <v>267</v>
      </c>
    </row>
    <row r="24" spans="1:4" s="75" customFormat="1" ht="47.25">
      <c r="A24" s="72">
        <v>14</v>
      </c>
      <c r="B24" s="73">
        <v>901</v>
      </c>
      <c r="C24" s="73" t="s">
        <v>268</v>
      </c>
      <c r="D24" s="74" t="s">
        <v>269</v>
      </c>
    </row>
    <row r="25" spans="1:4" s="75" customFormat="1" ht="31.5">
      <c r="A25" s="72">
        <v>15</v>
      </c>
      <c r="B25" s="73">
        <v>901</v>
      </c>
      <c r="C25" s="73" t="s">
        <v>270</v>
      </c>
      <c r="D25" s="74" t="s">
        <v>271</v>
      </c>
    </row>
    <row r="26" spans="1:4" s="75" customFormat="1" ht="63">
      <c r="A26" s="72">
        <v>16</v>
      </c>
      <c r="B26" s="73">
        <v>901</v>
      </c>
      <c r="C26" s="73" t="s">
        <v>590</v>
      </c>
      <c r="D26" s="74" t="s">
        <v>113</v>
      </c>
    </row>
    <row r="27" spans="1:4" s="75" customFormat="1" ht="63">
      <c r="A27" s="72">
        <v>17</v>
      </c>
      <c r="B27" s="73">
        <v>901</v>
      </c>
      <c r="C27" s="73" t="s">
        <v>591</v>
      </c>
      <c r="D27" s="76" t="s">
        <v>114</v>
      </c>
    </row>
    <row r="28" spans="1:4" s="75" customFormat="1" ht="15.75">
      <c r="A28" s="72">
        <v>18</v>
      </c>
      <c r="B28" s="73" t="s">
        <v>702</v>
      </c>
      <c r="C28" s="73" t="s">
        <v>466</v>
      </c>
      <c r="D28" s="74" t="s">
        <v>469</v>
      </c>
    </row>
    <row r="29" spans="1:4" s="75" customFormat="1" ht="78.75">
      <c r="A29" s="72">
        <v>19</v>
      </c>
      <c r="B29" s="73">
        <v>901</v>
      </c>
      <c r="C29" s="73" t="s">
        <v>115</v>
      </c>
      <c r="D29" s="74" t="s">
        <v>116</v>
      </c>
    </row>
    <row r="30" spans="1:4" s="75" customFormat="1" ht="78.75">
      <c r="A30" s="72">
        <v>20</v>
      </c>
      <c r="B30" s="73">
        <v>901</v>
      </c>
      <c r="C30" s="73" t="s">
        <v>117</v>
      </c>
      <c r="D30" s="76" t="s">
        <v>118</v>
      </c>
    </row>
    <row r="31" spans="1:4" s="75" customFormat="1" ht="94.5">
      <c r="A31" s="72">
        <v>21</v>
      </c>
      <c r="B31" s="73">
        <v>901</v>
      </c>
      <c r="C31" s="73" t="s">
        <v>119</v>
      </c>
      <c r="D31" s="76" t="s">
        <v>120</v>
      </c>
    </row>
    <row r="32" spans="1:4" s="75" customFormat="1" ht="78.75">
      <c r="A32" s="72">
        <v>22</v>
      </c>
      <c r="B32" s="73">
        <v>901</v>
      </c>
      <c r="C32" s="73" t="s">
        <v>121</v>
      </c>
      <c r="D32" s="76" t="s">
        <v>122</v>
      </c>
    </row>
    <row r="33" spans="1:4" s="75" customFormat="1" ht="78.75">
      <c r="A33" s="72">
        <v>23</v>
      </c>
      <c r="B33" s="73">
        <v>901</v>
      </c>
      <c r="C33" s="73" t="s">
        <v>123</v>
      </c>
      <c r="D33" s="76" t="s">
        <v>11</v>
      </c>
    </row>
    <row r="34" spans="1:4" s="75" customFormat="1" ht="31.5">
      <c r="A34" s="72">
        <v>24</v>
      </c>
      <c r="B34" s="73">
        <v>901</v>
      </c>
      <c r="C34" s="73" t="s">
        <v>124</v>
      </c>
      <c r="D34" s="74" t="s">
        <v>125</v>
      </c>
    </row>
    <row r="35" spans="1:4" s="75" customFormat="1" ht="78.75">
      <c r="A35" s="72">
        <v>25</v>
      </c>
      <c r="B35" s="73">
        <v>901</v>
      </c>
      <c r="C35" s="73" t="s">
        <v>592</v>
      </c>
      <c r="D35" s="76" t="s">
        <v>315</v>
      </c>
    </row>
    <row r="36" spans="1:4" s="75" customFormat="1" ht="63">
      <c r="A36" s="72">
        <v>26</v>
      </c>
      <c r="B36" s="73" t="s">
        <v>702</v>
      </c>
      <c r="C36" s="73" t="s">
        <v>593</v>
      </c>
      <c r="D36" s="76" t="s">
        <v>594</v>
      </c>
    </row>
    <row r="37" spans="1:4" s="75" customFormat="1" ht="47.25">
      <c r="A37" s="72">
        <v>27</v>
      </c>
      <c r="B37" s="73" t="s">
        <v>702</v>
      </c>
      <c r="C37" s="73" t="s">
        <v>478</v>
      </c>
      <c r="D37" s="74" t="s">
        <v>479</v>
      </c>
    </row>
    <row r="38" spans="1:4" s="75" customFormat="1" ht="15.75">
      <c r="A38" s="72">
        <v>28</v>
      </c>
      <c r="B38" s="73">
        <v>901</v>
      </c>
      <c r="C38" s="73" t="s">
        <v>595</v>
      </c>
      <c r="D38" s="74" t="s">
        <v>127</v>
      </c>
    </row>
    <row r="39" spans="1:4" s="75" customFormat="1" ht="15.75">
      <c r="A39" s="72">
        <v>29</v>
      </c>
      <c r="B39" s="73">
        <v>901</v>
      </c>
      <c r="C39" s="73" t="s">
        <v>596</v>
      </c>
      <c r="D39" s="74" t="s">
        <v>480</v>
      </c>
    </row>
    <row r="40" spans="1:4" s="75" customFormat="1" ht="94.5">
      <c r="A40" s="72">
        <v>30</v>
      </c>
      <c r="B40" s="73" t="s">
        <v>702</v>
      </c>
      <c r="C40" s="73" t="s">
        <v>489</v>
      </c>
      <c r="D40" s="76" t="s">
        <v>314</v>
      </c>
    </row>
    <row r="41" spans="1:4" s="75" customFormat="1" ht="31.5">
      <c r="A41" s="72">
        <v>31</v>
      </c>
      <c r="B41" s="73" t="s">
        <v>702</v>
      </c>
      <c r="C41" s="73" t="s">
        <v>485</v>
      </c>
      <c r="D41" s="74" t="s">
        <v>486</v>
      </c>
    </row>
    <row r="42" spans="1:4" s="75" customFormat="1" ht="31.5">
      <c r="A42" s="72">
        <v>32</v>
      </c>
      <c r="B42" s="73" t="s">
        <v>702</v>
      </c>
      <c r="C42" s="73" t="s">
        <v>487</v>
      </c>
      <c r="D42" s="76" t="s">
        <v>488</v>
      </c>
    </row>
    <row r="43" spans="1:4" s="75" customFormat="1" ht="31.5">
      <c r="A43" s="72">
        <v>33</v>
      </c>
      <c r="B43" s="73" t="s">
        <v>702</v>
      </c>
      <c r="C43" s="73" t="s">
        <v>33</v>
      </c>
      <c r="D43" s="74" t="s">
        <v>34</v>
      </c>
    </row>
    <row r="44" spans="1:4" s="75" customFormat="1" ht="47.25">
      <c r="A44" s="72">
        <v>34</v>
      </c>
      <c r="B44" s="73" t="s">
        <v>702</v>
      </c>
      <c r="C44" s="73" t="s">
        <v>274</v>
      </c>
      <c r="D44" s="74" t="s">
        <v>426</v>
      </c>
    </row>
    <row r="45" spans="1:4" s="75" customFormat="1" ht="47.25">
      <c r="A45" s="72">
        <v>35</v>
      </c>
      <c r="B45" s="73" t="s">
        <v>702</v>
      </c>
      <c r="C45" s="73" t="s">
        <v>499</v>
      </c>
      <c r="D45" s="74" t="s">
        <v>12</v>
      </c>
    </row>
    <row r="46" spans="1:4" s="75" customFormat="1" ht="15.75">
      <c r="A46" s="72">
        <v>36</v>
      </c>
      <c r="B46" s="73" t="s">
        <v>702</v>
      </c>
      <c r="C46" s="73" t="s">
        <v>494</v>
      </c>
      <c r="D46" s="74" t="s">
        <v>129</v>
      </c>
    </row>
    <row r="47" spans="1:4" s="75" customFormat="1" ht="47.25">
      <c r="A47" s="72">
        <v>37</v>
      </c>
      <c r="B47" s="73" t="s">
        <v>702</v>
      </c>
      <c r="C47" s="73" t="s">
        <v>175</v>
      </c>
      <c r="D47" s="74" t="s">
        <v>13</v>
      </c>
    </row>
    <row r="48" spans="1:4" s="75" customFormat="1" ht="31.5">
      <c r="A48" s="72">
        <v>38</v>
      </c>
      <c r="B48" s="73" t="s">
        <v>702</v>
      </c>
      <c r="C48" s="73" t="s">
        <v>157</v>
      </c>
      <c r="D48" s="74" t="s">
        <v>158</v>
      </c>
    </row>
    <row r="49" spans="1:4" s="75" customFormat="1" ht="47.25">
      <c r="A49" s="72">
        <v>39</v>
      </c>
      <c r="B49" s="73" t="s">
        <v>702</v>
      </c>
      <c r="C49" s="73" t="s">
        <v>493</v>
      </c>
      <c r="D49" s="74" t="s">
        <v>8</v>
      </c>
    </row>
    <row r="50" spans="1:4" s="75" customFormat="1" ht="47.25">
      <c r="A50" s="72">
        <v>40</v>
      </c>
      <c r="B50" s="73" t="s">
        <v>702</v>
      </c>
      <c r="C50" s="73" t="s">
        <v>492</v>
      </c>
      <c r="D50" s="74" t="s">
        <v>14</v>
      </c>
    </row>
    <row r="51" spans="1:4" s="75" customFormat="1" ht="31.5">
      <c r="A51" s="72">
        <v>41</v>
      </c>
      <c r="B51" s="73" t="s">
        <v>702</v>
      </c>
      <c r="C51" s="73" t="s">
        <v>490</v>
      </c>
      <c r="D51" s="76" t="s">
        <v>130</v>
      </c>
    </row>
    <row r="52" spans="1:4" s="75" customFormat="1" ht="15.75">
      <c r="A52" s="72">
        <v>42</v>
      </c>
      <c r="B52" s="73" t="s">
        <v>702</v>
      </c>
      <c r="C52" s="73" t="s">
        <v>491</v>
      </c>
      <c r="D52" s="76" t="s">
        <v>9</v>
      </c>
    </row>
    <row r="53" spans="1:4" s="75" customFormat="1" ht="63">
      <c r="A53" s="72">
        <v>43</v>
      </c>
      <c r="B53" s="73" t="s">
        <v>702</v>
      </c>
      <c r="C53" s="73" t="s">
        <v>496</v>
      </c>
      <c r="D53" s="74" t="s">
        <v>497</v>
      </c>
    </row>
    <row r="54" spans="1:4" s="75" customFormat="1" ht="31.5">
      <c r="A54" s="72">
        <v>44</v>
      </c>
      <c r="B54" s="73" t="s">
        <v>702</v>
      </c>
      <c r="C54" s="73" t="s">
        <v>495</v>
      </c>
      <c r="D54" s="74" t="s">
        <v>131</v>
      </c>
    </row>
    <row r="55" spans="1:4" s="75" customFormat="1" ht="31.5">
      <c r="A55" s="72">
        <v>45</v>
      </c>
      <c r="B55" s="73" t="s">
        <v>702</v>
      </c>
      <c r="C55" s="73" t="s">
        <v>201</v>
      </c>
      <c r="D55" s="74" t="s">
        <v>597</v>
      </c>
    </row>
    <row r="56" spans="1:4" s="75" customFormat="1" ht="63">
      <c r="A56" s="72">
        <v>46</v>
      </c>
      <c r="B56" s="73" t="s">
        <v>702</v>
      </c>
      <c r="C56" s="73" t="s">
        <v>202</v>
      </c>
      <c r="D56" s="74" t="s">
        <v>598</v>
      </c>
    </row>
    <row r="57" spans="1:4" s="75" customFormat="1" ht="63">
      <c r="A57" s="72">
        <v>47</v>
      </c>
      <c r="B57" s="73" t="s">
        <v>702</v>
      </c>
      <c r="C57" s="73" t="s">
        <v>203</v>
      </c>
      <c r="D57" s="74" t="s">
        <v>599</v>
      </c>
    </row>
    <row r="58" spans="1:4" s="75" customFormat="1" ht="47.25">
      <c r="A58" s="72">
        <v>48</v>
      </c>
      <c r="B58" s="73" t="s">
        <v>702</v>
      </c>
      <c r="C58" s="73" t="s">
        <v>204</v>
      </c>
      <c r="D58" s="74" t="s">
        <v>600</v>
      </c>
    </row>
    <row r="59" spans="1:4" ht="47.25">
      <c r="A59" s="43">
        <v>49</v>
      </c>
      <c r="B59" s="44" t="s">
        <v>702</v>
      </c>
      <c r="C59" s="44"/>
      <c r="D59" s="45" t="s">
        <v>601</v>
      </c>
    </row>
    <row r="60" spans="1:4" ht="78.75">
      <c r="A60" s="43">
        <v>50</v>
      </c>
      <c r="B60" s="46">
        <v>901</v>
      </c>
      <c r="C60" s="46" t="s">
        <v>40</v>
      </c>
      <c r="D60" s="47" t="s">
        <v>41</v>
      </c>
    </row>
    <row r="61" spans="1:4" ht="47.25">
      <c r="A61" s="43">
        <v>51</v>
      </c>
      <c r="B61" s="46">
        <v>901</v>
      </c>
      <c r="C61" s="46" t="s">
        <v>602</v>
      </c>
      <c r="D61" s="47" t="s">
        <v>126</v>
      </c>
    </row>
    <row r="62" spans="1:4" ht="31.5">
      <c r="A62" s="43">
        <v>52</v>
      </c>
      <c r="B62" s="44" t="s">
        <v>22</v>
      </c>
      <c r="C62" s="44"/>
      <c r="D62" s="45" t="s">
        <v>603</v>
      </c>
    </row>
    <row r="63" spans="1:5" ht="78.75">
      <c r="A63" s="43">
        <v>53</v>
      </c>
      <c r="B63" s="73" t="s">
        <v>22</v>
      </c>
      <c r="C63" s="73" t="s">
        <v>70</v>
      </c>
      <c r="D63" s="74" t="s">
        <v>139</v>
      </c>
      <c r="E63" s="75"/>
    </row>
    <row r="64" spans="1:5" ht="15.75">
      <c r="A64" s="43">
        <v>54</v>
      </c>
      <c r="B64" s="73" t="s">
        <v>22</v>
      </c>
      <c r="C64" s="73" t="s">
        <v>596</v>
      </c>
      <c r="D64" s="74" t="s">
        <v>480</v>
      </c>
      <c r="E64" s="75"/>
    </row>
    <row r="65" spans="1:5" ht="47.25">
      <c r="A65" s="43">
        <v>55</v>
      </c>
      <c r="B65" s="73" t="s">
        <v>22</v>
      </c>
      <c r="C65" s="73" t="s">
        <v>274</v>
      </c>
      <c r="D65" s="74" t="s">
        <v>426</v>
      </c>
      <c r="E65" s="75"/>
    </row>
    <row r="66" spans="1:5" ht="15.75">
      <c r="A66" s="43">
        <v>56</v>
      </c>
      <c r="B66" s="73" t="s">
        <v>22</v>
      </c>
      <c r="C66" s="73" t="s">
        <v>494</v>
      </c>
      <c r="D66" s="74" t="s">
        <v>129</v>
      </c>
      <c r="E66" s="75"/>
    </row>
    <row r="67" spans="1:5" ht="31.5">
      <c r="A67" s="43">
        <v>57</v>
      </c>
      <c r="B67" s="73" t="s">
        <v>22</v>
      </c>
      <c r="C67" s="73" t="s">
        <v>172</v>
      </c>
      <c r="D67" s="74" t="s">
        <v>173</v>
      </c>
      <c r="E67" s="75"/>
    </row>
    <row r="68" spans="1:5" ht="15.75">
      <c r="A68" s="43">
        <v>58</v>
      </c>
      <c r="B68" s="73" t="s">
        <v>22</v>
      </c>
      <c r="C68" s="73" t="s">
        <v>491</v>
      </c>
      <c r="D68" s="76" t="s">
        <v>9</v>
      </c>
      <c r="E68" s="75"/>
    </row>
    <row r="69" spans="1:5" ht="31.5">
      <c r="A69" s="43">
        <v>59</v>
      </c>
      <c r="B69" s="73" t="s">
        <v>22</v>
      </c>
      <c r="C69" s="73" t="s">
        <v>495</v>
      </c>
      <c r="D69" s="74" t="s">
        <v>131</v>
      </c>
      <c r="E69" s="75"/>
    </row>
    <row r="70" spans="1:5" ht="47.25">
      <c r="A70" s="43">
        <v>60</v>
      </c>
      <c r="B70" s="73" t="s">
        <v>22</v>
      </c>
      <c r="C70" s="73" t="s">
        <v>204</v>
      </c>
      <c r="D70" s="74" t="s">
        <v>600</v>
      </c>
      <c r="E70" s="75"/>
    </row>
    <row r="71" spans="1:4" ht="15.75">
      <c r="A71" s="43">
        <v>61</v>
      </c>
      <c r="B71" s="44" t="s">
        <v>26</v>
      </c>
      <c r="C71" s="44"/>
      <c r="D71" s="45" t="s">
        <v>604</v>
      </c>
    </row>
    <row r="72" spans="1:8" ht="15.75">
      <c r="A72" s="43">
        <v>62</v>
      </c>
      <c r="B72" s="73" t="s">
        <v>26</v>
      </c>
      <c r="C72" s="73" t="s">
        <v>596</v>
      </c>
      <c r="D72" s="74" t="s">
        <v>480</v>
      </c>
      <c r="E72" s="75"/>
      <c r="F72" s="75"/>
      <c r="G72" s="75"/>
      <c r="H72" s="75"/>
    </row>
    <row r="73" spans="1:8" ht="63">
      <c r="A73" s="43">
        <v>63</v>
      </c>
      <c r="B73" s="73" t="s">
        <v>26</v>
      </c>
      <c r="C73" s="73" t="s">
        <v>500</v>
      </c>
      <c r="D73" s="74" t="s">
        <v>171</v>
      </c>
      <c r="E73" s="75"/>
      <c r="F73" s="75"/>
      <c r="G73" s="75"/>
      <c r="H73" s="75"/>
    </row>
    <row r="74" spans="1:8" ht="47.25">
      <c r="A74" s="43">
        <v>64</v>
      </c>
      <c r="B74" s="73" t="s">
        <v>26</v>
      </c>
      <c r="C74" s="73" t="s">
        <v>274</v>
      </c>
      <c r="D74" s="74" t="s">
        <v>426</v>
      </c>
      <c r="E74" s="75"/>
      <c r="F74" s="75"/>
      <c r="G74" s="75"/>
      <c r="H74" s="75"/>
    </row>
    <row r="75" spans="1:8" ht="15.75">
      <c r="A75" s="43">
        <v>65</v>
      </c>
      <c r="B75" s="73" t="s">
        <v>26</v>
      </c>
      <c r="C75" s="73" t="s">
        <v>494</v>
      </c>
      <c r="D75" s="74" t="s">
        <v>129</v>
      </c>
      <c r="E75" s="75"/>
      <c r="F75" s="75"/>
      <c r="G75" s="75"/>
      <c r="H75" s="75"/>
    </row>
    <row r="76" spans="1:8" ht="47.25">
      <c r="A76" s="43">
        <v>66</v>
      </c>
      <c r="B76" s="73" t="s">
        <v>26</v>
      </c>
      <c r="C76" s="73" t="s">
        <v>204</v>
      </c>
      <c r="D76" s="74" t="s">
        <v>600</v>
      </c>
      <c r="E76" s="75"/>
      <c r="F76" s="75"/>
      <c r="G76" s="75"/>
      <c r="H76" s="75"/>
    </row>
    <row r="77" spans="1:4" ht="47.25">
      <c r="A77" s="43">
        <v>67</v>
      </c>
      <c r="B77" s="44" t="s">
        <v>29</v>
      </c>
      <c r="C77" s="70"/>
      <c r="D77" s="48" t="s">
        <v>605</v>
      </c>
    </row>
    <row r="78" spans="1:5" ht="15.75">
      <c r="A78" s="43">
        <v>68</v>
      </c>
      <c r="B78" s="73" t="s">
        <v>29</v>
      </c>
      <c r="C78" s="73" t="s">
        <v>596</v>
      </c>
      <c r="D78" s="74" t="s">
        <v>480</v>
      </c>
      <c r="E78" s="75"/>
    </row>
    <row r="79" spans="1:5" ht="47.25">
      <c r="A79" s="43">
        <v>69</v>
      </c>
      <c r="B79" s="73" t="s">
        <v>29</v>
      </c>
      <c r="C79" s="73" t="s">
        <v>274</v>
      </c>
      <c r="D79" s="74" t="s">
        <v>426</v>
      </c>
      <c r="E79" s="75"/>
    </row>
    <row r="80" spans="1:5" ht="15.75">
      <c r="A80" s="43">
        <v>70</v>
      </c>
      <c r="B80" s="73" t="s">
        <v>29</v>
      </c>
      <c r="C80" s="73" t="s">
        <v>494</v>
      </c>
      <c r="D80" s="74" t="s">
        <v>129</v>
      </c>
      <c r="E80" s="75"/>
    </row>
    <row r="81" spans="1:5" ht="47.25">
      <c r="A81" s="43">
        <v>71</v>
      </c>
      <c r="B81" s="73" t="s">
        <v>29</v>
      </c>
      <c r="C81" s="73" t="s">
        <v>159</v>
      </c>
      <c r="D81" s="74" t="s">
        <v>138</v>
      </c>
      <c r="E81" s="75"/>
    </row>
    <row r="82" spans="1:5" ht="47.25">
      <c r="A82" s="43">
        <v>72</v>
      </c>
      <c r="B82" s="73" t="s">
        <v>29</v>
      </c>
      <c r="C82" s="73" t="s">
        <v>204</v>
      </c>
      <c r="D82" s="74" t="s">
        <v>600</v>
      </c>
      <c r="E82" s="75"/>
    </row>
    <row r="83" spans="1:4" ht="47.25">
      <c r="A83" s="43">
        <v>73</v>
      </c>
      <c r="B83" s="44" t="s">
        <v>248</v>
      </c>
      <c r="C83" s="44"/>
      <c r="D83" s="48" t="s">
        <v>606</v>
      </c>
    </row>
    <row r="84" spans="1:4" ht="15.75">
      <c r="A84" s="43">
        <v>74</v>
      </c>
      <c r="B84" s="46" t="s">
        <v>248</v>
      </c>
      <c r="C84" s="46" t="s">
        <v>71</v>
      </c>
      <c r="D84" s="47" t="s">
        <v>700</v>
      </c>
    </row>
    <row r="85" spans="1:4" ht="31.5">
      <c r="A85" s="43">
        <v>75</v>
      </c>
      <c r="B85" s="46" t="s">
        <v>248</v>
      </c>
      <c r="C85" s="46" t="s">
        <v>72</v>
      </c>
      <c r="D85" s="47" t="s">
        <v>73</v>
      </c>
    </row>
    <row r="86" spans="1:4" ht="15.75">
      <c r="A86" s="43">
        <v>76</v>
      </c>
      <c r="B86" s="46" t="s">
        <v>248</v>
      </c>
      <c r="C86" s="46" t="s">
        <v>74</v>
      </c>
      <c r="D86" s="47" t="s">
        <v>509</v>
      </c>
    </row>
    <row r="87" spans="1:4" ht="31.5">
      <c r="A87" s="43">
        <v>77</v>
      </c>
      <c r="B87" s="46" t="s">
        <v>248</v>
      </c>
      <c r="C87" s="46" t="s">
        <v>140</v>
      </c>
      <c r="D87" s="47" t="s">
        <v>141</v>
      </c>
    </row>
    <row r="88" spans="1:4" ht="63">
      <c r="A88" s="43">
        <v>78</v>
      </c>
      <c r="B88" s="46" t="s">
        <v>248</v>
      </c>
      <c r="C88" s="46" t="s">
        <v>142</v>
      </c>
      <c r="D88" s="47" t="s">
        <v>511</v>
      </c>
    </row>
    <row r="89" spans="1:4" ht="31.5">
      <c r="A89" s="43">
        <v>79</v>
      </c>
      <c r="B89" s="46" t="s">
        <v>248</v>
      </c>
      <c r="C89" s="46" t="s">
        <v>143</v>
      </c>
      <c r="D89" s="47" t="s">
        <v>512</v>
      </c>
    </row>
    <row r="90" spans="1:4" ht="15.75">
      <c r="A90" s="43">
        <v>80</v>
      </c>
      <c r="B90" s="44" t="s">
        <v>15</v>
      </c>
      <c r="C90" s="44"/>
      <c r="D90" s="45" t="s">
        <v>607</v>
      </c>
    </row>
    <row r="91" spans="1:4" ht="94.5">
      <c r="A91" s="43">
        <v>81</v>
      </c>
      <c r="B91" s="46">
        <v>188</v>
      </c>
      <c r="C91" s="46" t="s">
        <v>5</v>
      </c>
      <c r="D91" s="47" t="s">
        <v>6</v>
      </c>
    </row>
    <row r="92" spans="1:4" ht="31.5">
      <c r="A92" s="43">
        <v>82</v>
      </c>
      <c r="B92" s="46">
        <v>188</v>
      </c>
      <c r="C92" s="46" t="s">
        <v>3</v>
      </c>
      <c r="D92" s="47" t="s">
        <v>4</v>
      </c>
    </row>
    <row r="93" spans="1:4" ht="15.75">
      <c r="A93" s="43">
        <v>83</v>
      </c>
      <c r="B93" s="44" t="s">
        <v>540</v>
      </c>
      <c r="C93" s="44"/>
      <c r="D93" s="48" t="s">
        <v>608</v>
      </c>
    </row>
    <row r="94" spans="1:4" ht="15.75">
      <c r="A94" s="43">
        <v>84</v>
      </c>
      <c r="B94" s="46" t="s">
        <v>540</v>
      </c>
      <c r="C94" s="46" t="s">
        <v>75</v>
      </c>
      <c r="D94" s="47" t="s">
        <v>510</v>
      </c>
    </row>
    <row r="95" spans="1:4" ht="15">
      <c r="A95" s="38"/>
      <c r="B95" s="38"/>
      <c r="C95" s="38"/>
      <c r="D95" s="38"/>
    </row>
  </sheetData>
  <sheetProtection/>
  <autoFilter ref="A10:D94"/>
  <mergeCells count="1">
    <mergeCell ref="A8:D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294"/>
  <sheetViews>
    <sheetView tabSelected="1" zoomScalePageLayoutView="0" workbookViewId="0" topLeftCell="A121">
      <selection activeCell="B245" sqref="B245"/>
    </sheetView>
  </sheetViews>
  <sheetFormatPr defaultColWidth="9.00390625" defaultRowHeight="12.75"/>
  <cols>
    <col min="1" max="1" width="4.75390625" style="23" customWidth="1"/>
    <col min="2" max="2" width="60.75390625" style="7" customWidth="1"/>
    <col min="3" max="4" width="6.75390625" style="7" customWidth="1"/>
    <col min="5" max="5" width="5.75390625" style="7" customWidth="1"/>
    <col min="6" max="6" width="7.625" style="7" customWidth="1"/>
    <col min="7" max="7" width="10.00390625" style="10" hidden="1" customWidth="1"/>
    <col min="8" max="8" width="9.75390625" style="7" hidden="1" customWidth="1"/>
    <col min="9" max="16384" width="9.125" style="10" customWidth="1"/>
  </cols>
  <sheetData>
    <row r="1" spans="1:8" s="20" customFormat="1" ht="12.75">
      <c r="A1" s="23"/>
      <c r="B1" s="7"/>
      <c r="C1" s="7"/>
      <c r="D1" s="7"/>
      <c r="E1" s="7"/>
      <c r="F1" s="6" t="s">
        <v>10</v>
      </c>
      <c r="H1" s="6"/>
    </row>
    <row r="2" spans="1:8" s="20" customFormat="1" ht="12.75">
      <c r="A2" s="23"/>
      <c r="B2" s="7"/>
      <c r="C2" s="7"/>
      <c r="D2" s="7"/>
      <c r="E2" s="7"/>
      <c r="F2" s="6" t="s">
        <v>305</v>
      </c>
      <c r="H2" s="6"/>
    </row>
    <row r="3" spans="1:8" s="20" customFormat="1" ht="12.75">
      <c r="A3" s="23"/>
      <c r="B3" s="7"/>
      <c r="C3" s="7"/>
      <c r="D3" s="7"/>
      <c r="E3" s="7"/>
      <c r="F3" s="6" t="s">
        <v>306</v>
      </c>
      <c r="H3" s="6"/>
    </row>
    <row r="4" spans="1:8" s="20" customFormat="1" ht="12.75">
      <c r="A4" s="23"/>
      <c r="B4" s="7"/>
      <c r="C4" s="7"/>
      <c r="D4" s="7"/>
      <c r="E4" s="7"/>
      <c r="F4" s="6" t="s">
        <v>307</v>
      </c>
      <c r="H4" s="6"/>
    </row>
    <row r="5" spans="1:8" s="20" customFormat="1" ht="12.75">
      <c r="A5" s="23"/>
      <c r="B5" s="7"/>
      <c r="C5" s="7"/>
      <c r="D5" s="7"/>
      <c r="E5" s="7"/>
      <c r="F5" s="6" t="s">
        <v>306</v>
      </c>
      <c r="H5" s="6"/>
    </row>
    <row r="6" spans="1:8" s="20" customFormat="1" ht="12.75">
      <c r="A6" s="23"/>
      <c r="B6" s="7"/>
      <c r="C6" s="7"/>
      <c r="D6" s="7"/>
      <c r="E6" s="7"/>
      <c r="F6" s="6" t="s">
        <v>83</v>
      </c>
      <c r="H6" s="6"/>
    </row>
    <row r="7" spans="1:8" s="20" customFormat="1" ht="12.75">
      <c r="A7" s="23"/>
      <c r="B7" s="7"/>
      <c r="C7" s="7"/>
      <c r="D7" s="7"/>
      <c r="E7" s="7"/>
      <c r="F7" s="6"/>
      <c r="H7" s="6"/>
    </row>
    <row r="8" spans="1:6" s="20" customFormat="1" ht="12.75">
      <c r="A8" s="88" t="s">
        <v>712</v>
      </c>
      <c r="B8" s="89"/>
      <c r="C8" s="89"/>
      <c r="D8" s="89"/>
      <c r="E8" s="89"/>
      <c r="F8" s="89"/>
    </row>
    <row r="9" spans="2:8" ht="12">
      <c r="B9" s="22"/>
      <c r="C9" s="22"/>
      <c r="D9" s="22"/>
      <c r="E9" s="22"/>
      <c r="F9" s="6"/>
      <c r="H9" s="6"/>
    </row>
    <row r="10" spans="1:8" ht="45">
      <c r="A10" s="4" t="s">
        <v>476</v>
      </c>
      <c r="B10" s="8" t="s">
        <v>63</v>
      </c>
      <c r="C10" s="8" t="s">
        <v>64</v>
      </c>
      <c r="D10" s="8" t="s">
        <v>468</v>
      </c>
      <c r="E10" s="8" t="s">
        <v>474</v>
      </c>
      <c r="F10" s="25" t="s">
        <v>670</v>
      </c>
      <c r="G10" s="78"/>
      <c r="H10" s="25" t="s">
        <v>670</v>
      </c>
    </row>
    <row r="11" spans="1:8" ht="12">
      <c r="A11" s="5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78"/>
      <c r="H11" s="8">
        <v>6</v>
      </c>
    </row>
    <row r="12" spans="1:8" s="11" customFormat="1" ht="12.75">
      <c r="A12" s="57">
        <v>1</v>
      </c>
      <c r="B12" s="54" t="s">
        <v>620</v>
      </c>
      <c r="C12" s="55" t="s">
        <v>250</v>
      </c>
      <c r="D12" s="55" t="s">
        <v>59</v>
      </c>
      <c r="E12" s="55" t="s">
        <v>308</v>
      </c>
      <c r="F12" s="56">
        <f>SUM(H12+G12)</f>
        <v>33821.39</v>
      </c>
      <c r="G12" s="79">
        <f>SUM(G16+G20+G22+G24+G28+G32+G36+G40+G44+G48+G52+G55)</f>
        <v>413.59000000000003</v>
      </c>
      <c r="H12" s="56">
        <v>33407.8</v>
      </c>
    </row>
    <row r="13" spans="1:8" s="11" customFormat="1" ht="25.5">
      <c r="A13" s="28">
        <f>A12+1</f>
        <v>2</v>
      </c>
      <c r="B13" s="51" t="s">
        <v>621</v>
      </c>
      <c r="C13" s="49" t="s">
        <v>251</v>
      </c>
      <c r="D13" s="49" t="s">
        <v>59</v>
      </c>
      <c r="E13" s="49" t="s">
        <v>308</v>
      </c>
      <c r="F13" s="52">
        <f aca="true" t="shared" si="0" ref="F13:F76">SUM(H13+G13)</f>
        <v>1024</v>
      </c>
      <c r="G13" s="78"/>
      <c r="H13" s="52">
        <v>1024</v>
      </c>
    </row>
    <row r="14" spans="1:8" ht="38.25">
      <c r="A14" s="28">
        <f aca="true" t="shared" si="1" ref="A14:A77">A13+1</f>
        <v>3</v>
      </c>
      <c r="B14" s="51" t="s">
        <v>622</v>
      </c>
      <c r="C14" s="49" t="s">
        <v>251</v>
      </c>
      <c r="D14" s="49" t="s">
        <v>667</v>
      </c>
      <c r="E14" s="49" t="s">
        <v>308</v>
      </c>
      <c r="F14" s="52">
        <f t="shared" si="0"/>
        <v>1024</v>
      </c>
      <c r="G14" s="78"/>
      <c r="H14" s="52">
        <v>1024</v>
      </c>
    </row>
    <row r="15" spans="1:8" ht="12.75">
      <c r="A15" s="28">
        <f t="shared" si="1"/>
        <v>4</v>
      </c>
      <c r="B15" s="51" t="s">
        <v>669</v>
      </c>
      <c r="C15" s="49" t="s">
        <v>251</v>
      </c>
      <c r="D15" s="49" t="s">
        <v>252</v>
      </c>
      <c r="E15" s="49" t="s">
        <v>308</v>
      </c>
      <c r="F15" s="52">
        <f t="shared" si="0"/>
        <v>1024</v>
      </c>
      <c r="G15" s="78"/>
      <c r="H15" s="52">
        <v>1024</v>
      </c>
    </row>
    <row r="16" spans="1:8" ht="12.75">
      <c r="A16" s="28">
        <f t="shared" si="1"/>
        <v>5</v>
      </c>
      <c r="B16" s="51" t="s">
        <v>272</v>
      </c>
      <c r="C16" s="49" t="s">
        <v>251</v>
      </c>
      <c r="D16" s="49" t="s">
        <v>252</v>
      </c>
      <c r="E16" s="49" t="s">
        <v>253</v>
      </c>
      <c r="F16" s="52">
        <f t="shared" si="0"/>
        <v>1024</v>
      </c>
      <c r="G16" s="78"/>
      <c r="H16" s="52">
        <v>1024</v>
      </c>
    </row>
    <row r="17" spans="1:8" s="11" customFormat="1" ht="38.25">
      <c r="A17" s="28">
        <f t="shared" si="1"/>
        <v>6</v>
      </c>
      <c r="B17" s="51" t="s">
        <v>623</v>
      </c>
      <c r="C17" s="49" t="s">
        <v>254</v>
      </c>
      <c r="D17" s="49" t="s">
        <v>59</v>
      </c>
      <c r="E17" s="49" t="s">
        <v>308</v>
      </c>
      <c r="F17" s="52">
        <f t="shared" si="0"/>
        <v>3549</v>
      </c>
      <c r="G17" s="79"/>
      <c r="H17" s="52">
        <v>3549</v>
      </c>
    </row>
    <row r="18" spans="1:8" s="11" customFormat="1" ht="38.25">
      <c r="A18" s="28">
        <f t="shared" si="1"/>
        <v>7</v>
      </c>
      <c r="B18" s="51" t="s">
        <v>622</v>
      </c>
      <c r="C18" s="49" t="s">
        <v>254</v>
      </c>
      <c r="D18" s="49" t="s">
        <v>667</v>
      </c>
      <c r="E18" s="49" t="s">
        <v>308</v>
      </c>
      <c r="F18" s="52">
        <f t="shared" si="0"/>
        <v>3549</v>
      </c>
      <c r="G18" s="79"/>
      <c r="H18" s="52">
        <v>3549</v>
      </c>
    </row>
    <row r="19" spans="1:8" ht="12.75">
      <c r="A19" s="28">
        <f t="shared" si="1"/>
        <v>8</v>
      </c>
      <c r="B19" s="51" t="s">
        <v>671</v>
      </c>
      <c r="C19" s="49" t="s">
        <v>254</v>
      </c>
      <c r="D19" s="49" t="s">
        <v>255</v>
      </c>
      <c r="E19" s="49" t="s">
        <v>308</v>
      </c>
      <c r="F19" s="52">
        <f t="shared" si="0"/>
        <v>2664</v>
      </c>
      <c r="G19" s="78"/>
      <c r="H19" s="52">
        <v>2664</v>
      </c>
    </row>
    <row r="20" spans="1:8" ht="12.75">
      <c r="A20" s="28">
        <f t="shared" si="1"/>
        <v>9</v>
      </c>
      <c r="B20" s="51" t="s">
        <v>272</v>
      </c>
      <c r="C20" s="49" t="s">
        <v>254</v>
      </c>
      <c r="D20" s="49" t="s">
        <v>255</v>
      </c>
      <c r="E20" s="49" t="s">
        <v>253</v>
      </c>
      <c r="F20" s="52">
        <f t="shared" si="0"/>
        <v>2664</v>
      </c>
      <c r="G20" s="78"/>
      <c r="H20" s="52">
        <v>2664</v>
      </c>
    </row>
    <row r="21" spans="1:8" ht="25.5">
      <c r="A21" s="28">
        <f t="shared" si="1"/>
        <v>10</v>
      </c>
      <c r="B21" s="51" t="s">
        <v>672</v>
      </c>
      <c r="C21" s="49" t="s">
        <v>254</v>
      </c>
      <c r="D21" s="49" t="s">
        <v>256</v>
      </c>
      <c r="E21" s="49" t="s">
        <v>308</v>
      </c>
      <c r="F21" s="52">
        <f t="shared" si="0"/>
        <v>813</v>
      </c>
      <c r="G21" s="78"/>
      <c r="H21" s="52">
        <v>813</v>
      </c>
    </row>
    <row r="22" spans="1:8" ht="12.75">
      <c r="A22" s="28">
        <f t="shared" si="1"/>
        <v>11</v>
      </c>
      <c r="B22" s="51" t="s">
        <v>272</v>
      </c>
      <c r="C22" s="49" t="s">
        <v>254</v>
      </c>
      <c r="D22" s="49" t="s">
        <v>256</v>
      </c>
      <c r="E22" s="49" t="s">
        <v>253</v>
      </c>
      <c r="F22" s="52">
        <f t="shared" si="0"/>
        <v>813</v>
      </c>
      <c r="G22" s="78"/>
      <c r="H22" s="52">
        <v>813</v>
      </c>
    </row>
    <row r="23" spans="1:8" ht="12.75">
      <c r="A23" s="28">
        <f t="shared" si="1"/>
        <v>12</v>
      </c>
      <c r="B23" s="51" t="s">
        <v>673</v>
      </c>
      <c r="C23" s="49" t="s">
        <v>254</v>
      </c>
      <c r="D23" s="49" t="s">
        <v>257</v>
      </c>
      <c r="E23" s="49" t="s">
        <v>308</v>
      </c>
      <c r="F23" s="52">
        <f t="shared" si="0"/>
        <v>72</v>
      </c>
      <c r="G23" s="78"/>
      <c r="H23" s="52">
        <v>72</v>
      </c>
    </row>
    <row r="24" spans="1:8" ht="12.75">
      <c r="A24" s="28">
        <f t="shared" si="1"/>
        <v>13</v>
      </c>
      <c r="B24" s="51" t="s">
        <v>272</v>
      </c>
      <c r="C24" s="49" t="s">
        <v>254</v>
      </c>
      <c r="D24" s="49" t="s">
        <v>257</v>
      </c>
      <c r="E24" s="49" t="s">
        <v>253</v>
      </c>
      <c r="F24" s="52">
        <f t="shared" si="0"/>
        <v>72</v>
      </c>
      <c r="G24" s="78"/>
      <c r="H24" s="52">
        <v>72</v>
      </c>
    </row>
    <row r="25" spans="1:8" s="11" customFormat="1" ht="38.25">
      <c r="A25" s="28">
        <f t="shared" si="1"/>
        <v>14</v>
      </c>
      <c r="B25" s="51" t="s">
        <v>276</v>
      </c>
      <c r="C25" s="49" t="s">
        <v>178</v>
      </c>
      <c r="D25" s="49" t="s">
        <v>59</v>
      </c>
      <c r="E25" s="49" t="s">
        <v>308</v>
      </c>
      <c r="F25" s="52">
        <f t="shared" si="0"/>
        <v>17337.46</v>
      </c>
      <c r="G25" s="80">
        <f>SUM(G28)</f>
        <v>-160</v>
      </c>
      <c r="H25" s="52">
        <v>17497.46</v>
      </c>
    </row>
    <row r="26" spans="1:8" ht="38.25">
      <c r="A26" s="28">
        <f t="shared" si="1"/>
        <v>15</v>
      </c>
      <c r="B26" s="51" t="s">
        <v>622</v>
      </c>
      <c r="C26" s="49" t="s">
        <v>178</v>
      </c>
      <c r="D26" s="49" t="s">
        <v>667</v>
      </c>
      <c r="E26" s="49" t="s">
        <v>308</v>
      </c>
      <c r="F26" s="52">
        <f t="shared" si="0"/>
        <v>17337.46</v>
      </c>
      <c r="G26" s="78">
        <f>SUM(G28)</f>
        <v>-160</v>
      </c>
      <c r="H26" s="52">
        <v>17497.46</v>
      </c>
    </row>
    <row r="27" spans="1:8" ht="12.75">
      <c r="A27" s="28">
        <f t="shared" si="1"/>
        <v>16</v>
      </c>
      <c r="B27" s="51" t="s">
        <v>671</v>
      </c>
      <c r="C27" s="49" t="s">
        <v>178</v>
      </c>
      <c r="D27" s="49" t="s">
        <v>255</v>
      </c>
      <c r="E27" s="49" t="s">
        <v>308</v>
      </c>
      <c r="F27" s="52">
        <f t="shared" si="0"/>
        <v>17337.46</v>
      </c>
      <c r="G27" s="78">
        <f>SUM(G28)</f>
        <v>-160</v>
      </c>
      <c r="H27" s="52">
        <v>17497.46</v>
      </c>
    </row>
    <row r="28" spans="1:8" ht="12.75">
      <c r="A28" s="28">
        <f t="shared" si="1"/>
        <v>17</v>
      </c>
      <c r="B28" s="51" t="s">
        <v>272</v>
      </c>
      <c r="C28" s="49" t="s">
        <v>178</v>
      </c>
      <c r="D28" s="49" t="s">
        <v>255</v>
      </c>
      <c r="E28" s="49" t="s">
        <v>253</v>
      </c>
      <c r="F28" s="52">
        <f t="shared" si="0"/>
        <v>17337.46</v>
      </c>
      <c r="G28" s="78">
        <v>-160</v>
      </c>
      <c r="H28" s="52">
        <v>17497.46</v>
      </c>
    </row>
    <row r="29" spans="1:8" s="11" customFormat="1" ht="25.5">
      <c r="A29" s="28">
        <f t="shared" si="1"/>
        <v>18</v>
      </c>
      <c r="B29" s="51" t="s">
        <v>277</v>
      </c>
      <c r="C29" s="49" t="s">
        <v>351</v>
      </c>
      <c r="D29" s="49" t="s">
        <v>59</v>
      </c>
      <c r="E29" s="49" t="s">
        <v>308</v>
      </c>
      <c r="F29" s="52">
        <f t="shared" si="0"/>
        <v>7157.14</v>
      </c>
      <c r="G29" s="79"/>
      <c r="H29" s="52">
        <f>SUM(H32+H36)</f>
        <v>7157.14</v>
      </c>
    </row>
    <row r="30" spans="1:8" ht="38.25">
      <c r="A30" s="28">
        <f t="shared" si="1"/>
        <v>19</v>
      </c>
      <c r="B30" s="51" t="s">
        <v>622</v>
      </c>
      <c r="C30" s="49" t="s">
        <v>351</v>
      </c>
      <c r="D30" s="49" t="s">
        <v>667</v>
      </c>
      <c r="E30" s="49" t="s">
        <v>308</v>
      </c>
      <c r="F30" s="52">
        <f t="shared" si="0"/>
        <v>6429.14</v>
      </c>
      <c r="G30" s="78"/>
      <c r="H30" s="52">
        <v>6429.14</v>
      </c>
    </row>
    <row r="31" spans="1:8" ht="12.75">
      <c r="A31" s="28">
        <f t="shared" si="1"/>
        <v>20</v>
      </c>
      <c r="B31" s="51" t="s">
        <v>671</v>
      </c>
      <c r="C31" s="49" t="s">
        <v>351</v>
      </c>
      <c r="D31" s="49" t="s">
        <v>255</v>
      </c>
      <c r="E31" s="49" t="s">
        <v>308</v>
      </c>
      <c r="F31" s="52">
        <f t="shared" si="0"/>
        <v>6429.14</v>
      </c>
      <c r="G31" s="78"/>
      <c r="H31" s="52">
        <v>6429.14</v>
      </c>
    </row>
    <row r="32" spans="1:8" ht="12.75">
      <c r="A32" s="28">
        <f t="shared" si="1"/>
        <v>21</v>
      </c>
      <c r="B32" s="51" t="s">
        <v>272</v>
      </c>
      <c r="C32" s="49" t="s">
        <v>351</v>
      </c>
      <c r="D32" s="49" t="s">
        <v>255</v>
      </c>
      <c r="E32" s="49" t="s">
        <v>253</v>
      </c>
      <c r="F32" s="52">
        <f t="shared" si="0"/>
        <v>6429.14</v>
      </c>
      <c r="G32" s="78"/>
      <c r="H32" s="52">
        <v>6429.14</v>
      </c>
    </row>
    <row r="33" spans="1:8" s="11" customFormat="1" ht="12.75">
      <c r="A33" s="28">
        <f t="shared" si="1"/>
        <v>22</v>
      </c>
      <c r="B33" s="51" t="s">
        <v>278</v>
      </c>
      <c r="C33" s="49" t="s">
        <v>351</v>
      </c>
      <c r="D33" s="49" t="s">
        <v>683</v>
      </c>
      <c r="E33" s="49" t="s">
        <v>308</v>
      </c>
      <c r="F33" s="52">
        <f t="shared" si="0"/>
        <v>728</v>
      </c>
      <c r="G33" s="79"/>
      <c r="H33" s="52">
        <v>728</v>
      </c>
    </row>
    <row r="34" spans="1:8" ht="12.75">
      <c r="A34" s="28">
        <f t="shared" si="1"/>
        <v>23</v>
      </c>
      <c r="B34" s="51" t="s">
        <v>448</v>
      </c>
      <c r="C34" s="49" t="s">
        <v>351</v>
      </c>
      <c r="D34" s="49" t="s">
        <v>221</v>
      </c>
      <c r="E34" s="49" t="s">
        <v>308</v>
      </c>
      <c r="F34" s="52">
        <f t="shared" si="0"/>
        <v>728</v>
      </c>
      <c r="G34" s="78"/>
      <c r="H34" s="52">
        <v>728</v>
      </c>
    </row>
    <row r="35" spans="1:8" ht="38.25">
      <c r="A35" s="28">
        <f t="shared" si="1"/>
        <v>24</v>
      </c>
      <c r="B35" s="51" t="s">
        <v>449</v>
      </c>
      <c r="C35" s="49" t="s">
        <v>351</v>
      </c>
      <c r="D35" s="49" t="s">
        <v>353</v>
      </c>
      <c r="E35" s="49" t="s">
        <v>308</v>
      </c>
      <c r="F35" s="52">
        <f t="shared" si="0"/>
        <v>728</v>
      </c>
      <c r="G35" s="78"/>
      <c r="H35" s="52">
        <v>728</v>
      </c>
    </row>
    <row r="36" spans="1:8" ht="12.75">
      <c r="A36" s="28">
        <f t="shared" si="1"/>
        <v>25</v>
      </c>
      <c r="B36" s="51" t="s">
        <v>272</v>
      </c>
      <c r="C36" s="49" t="s">
        <v>351</v>
      </c>
      <c r="D36" s="49" t="s">
        <v>353</v>
      </c>
      <c r="E36" s="49" t="s">
        <v>253</v>
      </c>
      <c r="F36" s="52">
        <f t="shared" si="0"/>
        <v>728</v>
      </c>
      <c r="G36" s="78"/>
      <c r="H36" s="52">
        <v>728</v>
      </c>
    </row>
    <row r="37" spans="1:8" ht="12.75">
      <c r="A37" s="28">
        <f t="shared" si="1"/>
        <v>26</v>
      </c>
      <c r="B37" s="51" t="s">
        <v>279</v>
      </c>
      <c r="C37" s="49" t="s">
        <v>355</v>
      </c>
      <c r="D37" s="49" t="s">
        <v>59</v>
      </c>
      <c r="E37" s="49" t="s">
        <v>308</v>
      </c>
      <c r="F37" s="52">
        <f t="shared" si="0"/>
        <v>1681.99</v>
      </c>
      <c r="G37" s="78">
        <f>SUM(G40)</f>
        <v>-136.41</v>
      </c>
      <c r="H37" s="52">
        <v>1818.4</v>
      </c>
    </row>
    <row r="38" spans="1:8" ht="12.75">
      <c r="A38" s="28">
        <f t="shared" si="1"/>
        <v>27</v>
      </c>
      <c r="B38" s="51" t="s">
        <v>675</v>
      </c>
      <c r="C38" s="49" t="s">
        <v>355</v>
      </c>
      <c r="D38" s="49" t="s">
        <v>676</v>
      </c>
      <c r="E38" s="49" t="s">
        <v>308</v>
      </c>
      <c r="F38" s="52">
        <f t="shared" si="0"/>
        <v>1681.99</v>
      </c>
      <c r="G38" s="78">
        <f>SUM(G40)</f>
        <v>-136.41</v>
      </c>
      <c r="H38" s="52">
        <v>1818.4</v>
      </c>
    </row>
    <row r="39" spans="1:8" ht="12.75">
      <c r="A39" s="28">
        <f t="shared" si="1"/>
        <v>28</v>
      </c>
      <c r="B39" s="51" t="s">
        <v>682</v>
      </c>
      <c r="C39" s="49" t="s">
        <v>355</v>
      </c>
      <c r="D39" s="49" t="s">
        <v>181</v>
      </c>
      <c r="E39" s="49" t="s">
        <v>308</v>
      </c>
      <c r="F39" s="52">
        <f t="shared" si="0"/>
        <v>1681.99</v>
      </c>
      <c r="G39" s="78">
        <f>SUM(G40)</f>
        <v>-136.41</v>
      </c>
      <c r="H39" s="52">
        <v>1818.4</v>
      </c>
    </row>
    <row r="40" spans="1:8" ht="12.75">
      <c r="A40" s="28">
        <f t="shared" si="1"/>
        <v>29</v>
      </c>
      <c r="B40" s="51" t="s">
        <v>358</v>
      </c>
      <c r="C40" s="49" t="s">
        <v>355</v>
      </c>
      <c r="D40" s="49" t="s">
        <v>181</v>
      </c>
      <c r="E40" s="49" t="s">
        <v>180</v>
      </c>
      <c r="F40" s="52">
        <f t="shared" si="0"/>
        <v>1681.99</v>
      </c>
      <c r="G40" s="78">
        <v>-136.41</v>
      </c>
      <c r="H40" s="52">
        <v>1818.4</v>
      </c>
    </row>
    <row r="41" spans="1:8" ht="12.75">
      <c r="A41" s="28">
        <f t="shared" si="1"/>
        <v>30</v>
      </c>
      <c r="B41" s="51" t="s">
        <v>280</v>
      </c>
      <c r="C41" s="49" t="s">
        <v>42</v>
      </c>
      <c r="D41" s="49" t="s">
        <v>59</v>
      </c>
      <c r="E41" s="49" t="s">
        <v>308</v>
      </c>
      <c r="F41" s="52">
        <f t="shared" si="0"/>
        <v>3071.8</v>
      </c>
      <c r="G41" s="78">
        <f>SUM(G48)</f>
        <v>710</v>
      </c>
      <c r="H41" s="52">
        <f>SUM(H44+H48+H52+H55)</f>
        <v>2361.8</v>
      </c>
    </row>
    <row r="42" spans="1:8" ht="12.75">
      <c r="A42" s="28">
        <f t="shared" si="1"/>
        <v>31</v>
      </c>
      <c r="B42" s="51" t="s">
        <v>281</v>
      </c>
      <c r="C42" s="49" t="s">
        <v>42</v>
      </c>
      <c r="D42" s="49" t="s">
        <v>701</v>
      </c>
      <c r="E42" s="49" t="s">
        <v>308</v>
      </c>
      <c r="F42" s="52">
        <f t="shared" si="0"/>
        <v>310.8</v>
      </c>
      <c r="G42" s="78"/>
      <c r="H42" s="52">
        <v>310.8</v>
      </c>
    </row>
    <row r="43" spans="1:8" s="11" customFormat="1" ht="25.5">
      <c r="A43" s="28">
        <f t="shared" si="1"/>
        <v>32</v>
      </c>
      <c r="B43" s="51" t="s">
        <v>282</v>
      </c>
      <c r="C43" s="49" t="s">
        <v>42</v>
      </c>
      <c r="D43" s="49" t="s">
        <v>361</v>
      </c>
      <c r="E43" s="49" t="s">
        <v>308</v>
      </c>
      <c r="F43" s="52">
        <f t="shared" si="0"/>
        <v>310.8</v>
      </c>
      <c r="G43" s="79"/>
      <c r="H43" s="52">
        <v>310.8</v>
      </c>
    </row>
    <row r="44" spans="1:8" s="11" customFormat="1" ht="12.75">
      <c r="A44" s="28">
        <f t="shared" si="1"/>
        <v>33</v>
      </c>
      <c r="B44" s="51" t="s">
        <v>272</v>
      </c>
      <c r="C44" s="49" t="s">
        <v>42</v>
      </c>
      <c r="D44" s="49" t="s">
        <v>361</v>
      </c>
      <c r="E44" s="49" t="s">
        <v>253</v>
      </c>
      <c r="F44" s="52">
        <f t="shared" si="0"/>
        <v>310.8</v>
      </c>
      <c r="G44" s="79"/>
      <c r="H44" s="52">
        <v>310.8</v>
      </c>
    </row>
    <row r="45" spans="1:8" s="11" customFormat="1" ht="25.5">
      <c r="A45" s="28">
        <f t="shared" si="1"/>
        <v>34</v>
      </c>
      <c r="B45" s="51" t="s">
        <v>85</v>
      </c>
      <c r="C45" s="49" t="s">
        <v>42</v>
      </c>
      <c r="D45" s="49" t="s">
        <v>84</v>
      </c>
      <c r="E45" s="49" t="s">
        <v>308</v>
      </c>
      <c r="F45" s="52">
        <f t="shared" si="0"/>
        <v>1929</v>
      </c>
      <c r="G45" s="78">
        <f>SUM(G48)</f>
        <v>710</v>
      </c>
      <c r="H45" s="52">
        <v>1219</v>
      </c>
    </row>
    <row r="46" spans="1:8" s="11" customFormat="1" ht="12.75">
      <c r="A46" s="28">
        <f t="shared" si="1"/>
        <v>35</v>
      </c>
      <c r="B46" s="51" t="s">
        <v>88</v>
      </c>
      <c r="C46" s="49" t="s">
        <v>42</v>
      </c>
      <c r="D46" s="49" t="s">
        <v>86</v>
      </c>
      <c r="E46" s="49" t="s">
        <v>308</v>
      </c>
      <c r="F46" s="52">
        <f t="shared" si="0"/>
        <v>1929</v>
      </c>
      <c r="G46" s="78">
        <f>SUM(G48)</f>
        <v>710</v>
      </c>
      <c r="H46" s="52">
        <v>1219</v>
      </c>
    </row>
    <row r="47" spans="1:8" s="11" customFormat="1" ht="25.5">
      <c r="A47" s="28">
        <f t="shared" si="1"/>
        <v>36</v>
      </c>
      <c r="B47" s="51" t="s">
        <v>89</v>
      </c>
      <c r="C47" s="49" t="s">
        <v>42</v>
      </c>
      <c r="D47" s="49" t="s">
        <v>87</v>
      </c>
      <c r="E47" s="49" t="s">
        <v>308</v>
      </c>
      <c r="F47" s="52">
        <f t="shared" si="0"/>
        <v>1929</v>
      </c>
      <c r="G47" s="78">
        <f>SUM(G48)</f>
        <v>710</v>
      </c>
      <c r="H47" s="52">
        <v>1219</v>
      </c>
    </row>
    <row r="48" spans="1:8" s="11" customFormat="1" ht="12.75">
      <c r="A48" s="28">
        <f t="shared" si="1"/>
        <v>37</v>
      </c>
      <c r="B48" s="51" t="s">
        <v>272</v>
      </c>
      <c r="C48" s="49" t="s">
        <v>42</v>
      </c>
      <c r="D48" s="49" t="s">
        <v>87</v>
      </c>
      <c r="E48" s="49" t="s">
        <v>253</v>
      </c>
      <c r="F48" s="52">
        <f t="shared" si="0"/>
        <v>1929</v>
      </c>
      <c r="G48" s="78">
        <v>710</v>
      </c>
      <c r="H48" s="52">
        <v>1219</v>
      </c>
    </row>
    <row r="49" spans="1:8" ht="12.75">
      <c r="A49" s="28">
        <f t="shared" si="1"/>
        <v>38</v>
      </c>
      <c r="B49" s="51" t="s">
        <v>278</v>
      </c>
      <c r="C49" s="49" t="s">
        <v>42</v>
      </c>
      <c r="D49" s="49" t="s">
        <v>683</v>
      </c>
      <c r="E49" s="49" t="s">
        <v>308</v>
      </c>
      <c r="F49" s="52">
        <f t="shared" si="0"/>
        <v>192</v>
      </c>
      <c r="G49" s="78"/>
      <c r="H49" s="52">
        <v>192</v>
      </c>
    </row>
    <row r="50" spans="1:8" ht="63.75">
      <c r="A50" s="28">
        <f t="shared" si="1"/>
        <v>39</v>
      </c>
      <c r="B50" s="51" t="s">
        <v>517</v>
      </c>
      <c r="C50" s="49" t="s">
        <v>42</v>
      </c>
      <c r="D50" s="49" t="s">
        <v>224</v>
      </c>
      <c r="E50" s="49" t="s">
        <v>308</v>
      </c>
      <c r="F50" s="52">
        <f t="shared" si="0"/>
        <v>192</v>
      </c>
      <c r="G50" s="78"/>
      <c r="H50" s="52">
        <v>192</v>
      </c>
    </row>
    <row r="51" spans="1:8" ht="38.25">
      <c r="A51" s="28">
        <f t="shared" si="1"/>
        <v>40</v>
      </c>
      <c r="B51" s="51" t="s">
        <v>362</v>
      </c>
      <c r="C51" s="49" t="s">
        <v>42</v>
      </c>
      <c r="D51" s="49" t="s">
        <v>705</v>
      </c>
      <c r="E51" s="49" t="s">
        <v>308</v>
      </c>
      <c r="F51" s="52">
        <f t="shared" si="0"/>
        <v>192</v>
      </c>
      <c r="G51" s="78"/>
      <c r="H51" s="52">
        <v>192</v>
      </c>
    </row>
    <row r="52" spans="1:8" s="11" customFormat="1" ht="12.75">
      <c r="A52" s="28">
        <f t="shared" si="1"/>
        <v>41</v>
      </c>
      <c r="B52" s="51" t="s">
        <v>272</v>
      </c>
      <c r="C52" s="49" t="s">
        <v>42</v>
      </c>
      <c r="D52" s="49" t="s">
        <v>705</v>
      </c>
      <c r="E52" s="49" t="s">
        <v>253</v>
      </c>
      <c r="F52" s="52">
        <f t="shared" si="0"/>
        <v>192</v>
      </c>
      <c r="G52" s="79"/>
      <c r="H52" s="52">
        <v>192</v>
      </c>
    </row>
    <row r="53" spans="1:8" ht="12.75">
      <c r="A53" s="28">
        <f t="shared" si="1"/>
        <v>42</v>
      </c>
      <c r="B53" s="51" t="s">
        <v>283</v>
      </c>
      <c r="C53" s="49" t="s">
        <v>42</v>
      </c>
      <c r="D53" s="49" t="s">
        <v>304</v>
      </c>
      <c r="E53" s="49" t="s">
        <v>308</v>
      </c>
      <c r="F53" s="52">
        <f t="shared" si="0"/>
        <v>640</v>
      </c>
      <c r="G53" s="78"/>
      <c r="H53" s="52">
        <v>640</v>
      </c>
    </row>
    <row r="54" spans="1:8" ht="25.5">
      <c r="A54" s="28">
        <f t="shared" si="1"/>
        <v>43</v>
      </c>
      <c r="B54" s="51" t="s">
        <v>450</v>
      </c>
      <c r="C54" s="49" t="s">
        <v>42</v>
      </c>
      <c r="D54" s="49" t="s">
        <v>337</v>
      </c>
      <c r="E54" s="49" t="s">
        <v>308</v>
      </c>
      <c r="F54" s="52">
        <f t="shared" si="0"/>
        <v>640</v>
      </c>
      <c r="G54" s="78"/>
      <c r="H54" s="52">
        <v>640</v>
      </c>
    </row>
    <row r="55" spans="1:8" ht="12.75">
      <c r="A55" s="28">
        <f t="shared" si="1"/>
        <v>44</v>
      </c>
      <c r="B55" s="51" t="s">
        <v>364</v>
      </c>
      <c r="C55" s="49" t="s">
        <v>42</v>
      </c>
      <c r="D55" s="49" t="s">
        <v>337</v>
      </c>
      <c r="E55" s="49" t="s">
        <v>36</v>
      </c>
      <c r="F55" s="52">
        <f t="shared" si="0"/>
        <v>640</v>
      </c>
      <c r="G55" s="78"/>
      <c r="H55" s="52">
        <v>640</v>
      </c>
    </row>
    <row r="56" spans="1:8" s="11" customFormat="1" ht="25.5">
      <c r="A56" s="57">
        <f t="shared" si="1"/>
        <v>45</v>
      </c>
      <c r="B56" s="54" t="s">
        <v>284</v>
      </c>
      <c r="C56" s="55" t="s">
        <v>182</v>
      </c>
      <c r="D56" s="55" t="s">
        <v>59</v>
      </c>
      <c r="E56" s="55" t="s">
        <v>308</v>
      </c>
      <c r="F56" s="56">
        <f t="shared" si="0"/>
        <v>454</v>
      </c>
      <c r="G56" s="79"/>
      <c r="H56" s="56">
        <v>454</v>
      </c>
    </row>
    <row r="57" spans="1:8" s="11" customFormat="1" ht="12.75">
      <c r="A57" s="28">
        <f t="shared" si="1"/>
        <v>46</v>
      </c>
      <c r="B57" s="51" t="s">
        <v>285</v>
      </c>
      <c r="C57" s="49" t="s">
        <v>183</v>
      </c>
      <c r="D57" s="49" t="s">
        <v>59</v>
      </c>
      <c r="E57" s="49" t="s">
        <v>308</v>
      </c>
      <c r="F57" s="52">
        <f t="shared" si="0"/>
        <v>350</v>
      </c>
      <c r="G57" s="79"/>
      <c r="H57" s="52">
        <v>350</v>
      </c>
    </row>
    <row r="58" spans="1:8" ht="12.75">
      <c r="A58" s="28">
        <f t="shared" si="1"/>
        <v>47</v>
      </c>
      <c r="B58" s="51" t="s">
        <v>283</v>
      </c>
      <c r="C58" s="49" t="s">
        <v>183</v>
      </c>
      <c r="D58" s="49" t="s">
        <v>304</v>
      </c>
      <c r="E58" s="49" t="s">
        <v>308</v>
      </c>
      <c r="F58" s="52">
        <f t="shared" si="0"/>
        <v>350</v>
      </c>
      <c r="G58" s="78"/>
      <c r="H58" s="52">
        <v>350</v>
      </c>
    </row>
    <row r="59" spans="1:8" ht="38.25">
      <c r="A59" s="28">
        <f t="shared" si="1"/>
        <v>48</v>
      </c>
      <c r="B59" s="51" t="s">
        <v>451</v>
      </c>
      <c r="C59" s="49" t="s">
        <v>183</v>
      </c>
      <c r="D59" s="49" t="s">
        <v>329</v>
      </c>
      <c r="E59" s="49" t="s">
        <v>308</v>
      </c>
      <c r="F59" s="52">
        <f t="shared" si="0"/>
        <v>350</v>
      </c>
      <c r="G59" s="78"/>
      <c r="H59" s="52">
        <v>350</v>
      </c>
    </row>
    <row r="60" spans="1:8" ht="12.75">
      <c r="A60" s="28">
        <f t="shared" si="1"/>
        <v>49</v>
      </c>
      <c r="B60" s="51" t="s">
        <v>364</v>
      </c>
      <c r="C60" s="49" t="s">
        <v>183</v>
      </c>
      <c r="D60" s="49" t="s">
        <v>329</v>
      </c>
      <c r="E60" s="49" t="s">
        <v>36</v>
      </c>
      <c r="F60" s="52">
        <f t="shared" si="0"/>
        <v>350</v>
      </c>
      <c r="G60" s="78"/>
      <c r="H60" s="52">
        <v>350</v>
      </c>
    </row>
    <row r="61" spans="1:8" ht="25.5">
      <c r="A61" s="28">
        <f t="shared" si="1"/>
        <v>50</v>
      </c>
      <c r="B61" s="51" t="s">
        <v>286</v>
      </c>
      <c r="C61" s="49" t="s">
        <v>184</v>
      </c>
      <c r="D61" s="49" t="s">
        <v>59</v>
      </c>
      <c r="E61" s="49" t="s">
        <v>308</v>
      </c>
      <c r="F61" s="52">
        <f t="shared" si="0"/>
        <v>104</v>
      </c>
      <c r="G61" s="78"/>
      <c r="H61" s="52">
        <v>104</v>
      </c>
    </row>
    <row r="62" spans="1:8" ht="25.5">
      <c r="A62" s="28">
        <f t="shared" si="1"/>
        <v>51</v>
      </c>
      <c r="B62" s="51" t="s">
        <v>287</v>
      </c>
      <c r="C62" s="49" t="s">
        <v>184</v>
      </c>
      <c r="D62" s="49" t="s">
        <v>684</v>
      </c>
      <c r="E62" s="49" t="s">
        <v>308</v>
      </c>
      <c r="F62" s="52">
        <f t="shared" si="0"/>
        <v>104</v>
      </c>
      <c r="G62" s="78"/>
      <c r="H62" s="52">
        <v>104</v>
      </c>
    </row>
    <row r="63" spans="1:8" ht="25.5">
      <c r="A63" s="28">
        <f t="shared" si="1"/>
        <v>52</v>
      </c>
      <c r="B63" s="51" t="s">
        <v>685</v>
      </c>
      <c r="C63" s="49" t="s">
        <v>184</v>
      </c>
      <c r="D63" s="49" t="s">
        <v>185</v>
      </c>
      <c r="E63" s="49" t="s">
        <v>308</v>
      </c>
      <c r="F63" s="52">
        <f t="shared" si="0"/>
        <v>104</v>
      </c>
      <c r="G63" s="78"/>
      <c r="H63" s="52">
        <v>104</v>
      </c>
    </row>
    <row r="64" spans="1:8" ht="12.75">
      <c r="A64" s="28">
        <f t="shared" si="1"/>
        <v>53</v>
      </c>
      <c r="B64" s="51" t="s">
        <v>272</v>
      </c>
      <c r="C64" s="49" t="s">
        <v>184</v>
      </c>
      <c r="D64" s="49" t="s">
        <v>185</v>
      </c>
      <c r="E64" s="49" t="s">
        <v>253</v>
      </c>
      <c r="F64" s="52">
        <f t="shared" si="0"/>
        <v>104</v>
      </c>
      <c r="G64" s="78"/>
      <c r="H64" s="52">
        <v>104</v>
      </c>
    </row>
    <row r="65" spans="1:8" ht="12.75">
      <c r="A65" s="57">
        <f t="shared" si="1"/>
        <v>54</v>
      </c>
      <c r="B65" s="54" t="s">
        <v>288</v>
      </c>
      <c r="C65" s="55" t="s">
        <v>186</v>
      </c>
      <c r="D65" s="55" t="s">
        <v>59</v>
      </c>
      <c r="E65" s="55" t="s">
        <v>308</v>
      </c>
      <c r="F65" s="56">
        <f t="shared" si="0"/>
        <v>22794.7</v>
      </c>
      <c r="G65" s="78"/>
      <c r="H65" s="56">
        <v>22794.7</v>
      </c>
    </row>
    <row r="66" spans="1:8" ht="12.75">
      <c r="A66" s="28">
        <f t="shared" si="1"/>
        <v>55</v>
      </c>
      <c r="B66" s="51" t="s">
        <v>289</v>
      </c>
      <c r="C66" s="49" t="s">
        <v>187</v>
      </c>
      <c r="D66" s="49" t="s">
        <v>59</v>
      </c>
      <c r="E66" s="49" t="s">
        <v>308</v>
      </c>
      <c r="F66" s="52">
        <f t="shared" si="0"/>
        <v>460</v>
      </c>
      <c r="G66" s="78"/>
      <c r="H66" s="52">
        <v>460</v>
      </c>
    </row>
    <row r="67" spans="1:8" ht="12.75">
      <c r="A67" s="28">
        <f t="shared" si="1"/>
        <v>56</v>
      </c>
      <c r="B67" s="51" t="s">
        <v>283</v>
      </c>
      <c r="C67" s="49" t="s">
        <v>187</v>
      </c>
      <c r="D67" s="49" t="s">
        <v>304</v>
      </c>
      <c r="E67" s="49" t="s">
        <v>308</v>
      </c>
      <c r="F67" s="52">
        <f t="shared" si="0"/>
        <v>460</v>
      </c>
      <c r="G67" s="78"/>
      <c r="H67" s="52">
        <v>460</v>
      </c>
    </row>
    <row r="68" spans="1:8" ht="38.25">
      <c r="A68" s="28">
        <f t="shared" si="1"/>
        <v>57</v>
      </c>
      <c r="B68" s="51" t="s">
        <v>290</v>
      </c>
      <c r="C68" s="49" t="s">
        <v>187</v>
      </c>
      <c r="D68" s="49" t="s">
        <v>321</v>
      </c>
      <c r="E68" s="49" t="s">
        <v>308</v>
      </c>
      <c r="F68" s="52">
        <f t="shared" si="0"/>
        <v>360</v>
      </c>
      <c r="G68" s="78"/>
      <c r="H68" s="52">
        <v>360</v>
      </c>
    </row>
    <row r="69" spans="1:8" ht="12.75">
      <c r="A69" s="28">
        <f t="shared" si="1"/>
        <v>58</v>
      </c>
      <c r="B69" s="51" t="s">
        <v>364</v>
      </c>
      <c r="C69" s="49" t="s">
        <v>187</v>
      </c>
      <c r="D69" s="49" t="s">
        <v>321</v>
      </c>
      <c r="E69" s="49" t="s">
        <v>36</v>
      </c>
      <c r="F69" s="52">
        <f t="shared" si="0"/>
        <v>360</v>
      </c>
      <c r="G69" s="78"/>
      <c r="H69" s="52">
        <v>360</v>
      </c>
    </row>
    <row r="70" spans="1:8" ht="38.25">
      <c r="A70" s="28">
        <f t="shared" si="1"/>
        <v>59</v>
      </c>
      <c r="B70" s="51" t="s">
        <v>291</v>
      </c>
      <c r="C70" s="49" t="s">
        <v>187</v>
      </c>
      <c r="D70" s="49" t="s">
        <v>327</v>
      </c>
      <c r="E70" s="49" t="s">
        <v>308</v>
      </c>
      <c r="F70" s="52">
        <f t="shared" si="0"/>
        <v>100</v>
      </c>
      <c r="G70" s="78"/>
      <c r="H70" s="52">
        <v>100</v>
      </c>
    </row>
    <row r="71" spans="1:8" ht="12.75">
      <c r="A71" s="28">
        <f t="shared" si="1"/>
        <v>60</v>
      </c>
      <c r="B71" s="51" t="s">
        <v>364</v>
      </c>
      <c r="C71" s="49" t="s">
        <v>187</v>
      </c>
      <c r="D71" s="49" t="s">
        <v>327</v>
      </c>
      <c r="E71" s="49" t="s">
        <v>36</v>
      </c>
      <c r="F71" s="52">
        <f t="shared" si="0"/>
        <v>100</v>
      </c>
      <c r="G71" s="78"/>
      <c r="H71" s="52">
        <v>100</v>
      </c>
    </row>
    <row r="72" spans="1:8" s="11" customFormat="1" ht="12.75">
      <c r="A72" s="28">
        <f t="shared" si="1"/>
        <v>61</v>
      </c>
      <c r="B72" s="51" t="s">
        <v>292</v>
      </c>
      <c r="C72" s="49" t="s">
        <v>707</v>
      </c>
      <c r="D72" s="49" t="s">
        <v>59</v>
      </c>
      <c r="E72" s="49" t="s">
        <v>308</v>
      </c>
      <c r="F72" s="52">
        <f t="shared" si="0"/>
        <v>1302</v>
      </c>
      <c r="G72" s="79"/>
      <c r="H72" s="52">
        <v>1302</v>
      </c>
    </row>
    <row r="73" spans="1:8" ht="12.75">
      <c r="A73" s="28">
        <f t="shared" si="1"/>
        <v>62</v>
      </c>
      <c r="B73" s="51" t="s">
        <v>293</v>
      </c>
      <c r="C73" s="49" t="s">
        <v>707</v>
      </c>
      <c r="D73" s="49" t="s">
        <v>708</v>
      </c>
      <c r="E73" s="49" t="s">
        <v>308</v>
      </c>
      <c r="F73" s="52">
        <f t="shared" si="0"/>
        <v>1302</v>
      </c>
      <c r="G73" s="78"/>
      <c r="H73" s="52">
        <v>1302</v>
      </c>
    </row>
    <row r="74" spans="1:8" ht="12.75">
      <c r="A74" s="28">
        <f t="shared" si="1"/>
        <v>63</v>
      </c>
      <c r="B74" s="51" t="s">
        <v>373</v>
      </c>
      <c r="C74" s="49" t="s">
        <v>707</v>
      </c>
      <c r="D74" s="49" t="s">
        <v>708</v>
      </c>
      <c r="E74" s="49" t="s">
        <v>628</v>
      </c>
      <c r="F74" s="52">
        <f t="shared" si="0"/>
        <v>1302</v>
      </c>
      <c r="G74" s="78"/>
      <c r="H74" s="52">
        <v>1302</v>
      </c>
    </row>
    <row r="75" spans="1:8" ht="12.75">
      <c r="A75" s="28">
        <f t="shared" si="1"/>
        <v>64</v>
      </c>
      <c r="B75" s="51" t="s">
        <v>294</v>
      </c>
      <c r="C75" s="49" t="s">
        <v>709</v>
      </c>
      <c r="D75" s="49" t="s">
        <v>59</v>
      </c>
      <c r="E75" s="49" t="s">
        <v>308</v>
      </c>
      <c r="F75" s="52">
        <f t="shared" si="0"/>
        <v>2132</v>
      </c>
      <c r="G75" s="78"/>
      <c r="H75" s="52">
        <v>2132</v>
      </c>
    </row>
    <row r="76" spans="1:8" ht="12.75">
      <c r="A76" s="28">
        <f t="shared" si="1"/>
        <v>65</v>
      </c>
      <c r="B76" s="51" t="s">
        <v>295</v>
      </c>
      <c r="C76" s="49" t="s">
        <v>709</v>
      </c>
      <c r="D76" s="49" t="s">
        <v>710</v>
      </c>
      <c r="E76" s="49" t="s">
        <v>308</v>
      </c>
      <c r="F76" s="52">
        <f t="shared" si="0"/>
        <v>2132</v>
      </c>
      <c r="G76" s="78"/>
      <c r="H76" s="52">
        <v>2132</v>
      </c>
    </row>
    <row r="77" spans="1:8" ht="12.75">
      <c r="A77" s="28">
        <f t="shared" si="1"/>
        <v>66</v>
      </c>
      <c r="B77" s="51" t="s">
        <v>452</v>
      </c>
      <c r="C77" s="49" t="s">
        <v>709</v>
      </c>
      <c r="D77" s="49" t="s">
        <v>228</v>
      </c>
      <c r="E77" s="49" t="s">
        <v>308</v>
      </c>
      <c r="F77" s="52">
        <f aca="true" t="shared" si="2" ref="F77:F140">SUM(H77+G77)</f>
        <v>2132</v>
      </c>
      <c r="G77" s="78"/>
      <c r="H77" s="52">
        <v>2132</v>
      </c>
    </row>
    <row r="78" spans="1:8" ht="12.75">
      <c r="A78" s="28">
        <f aca="true" t="shared" si="3" ref="A78:A141">A77+1</f>
        <v>67</v>
      </c>
      <c r="B78" s="51" t="s">
        <v>376</v>
      </c>
      <c r="C78" s="49" t="s">
        <v>709</v>
      </c>
      <c r="D78" s="49" t="s">
        <v>711</v>
      </c>
      <c r="E78" s="49" t="s">
        <v>308</v>
      </c>
      <c r="F78" s="52">
        <f t="shared" si="2"/>
        <v>2132</v>
      </c>
      <c r="G78" s="78"/>
      <c r="H78" s="52">
        <v>2132</v>
      </c>
    </row>
    <row r="79" spans="1:8" ht="12.75">
      <c r="A79" s="28">
        <f t="shared" si="3"/>
        <v>68</v>
      </c>
      <c r="B79" s="51" t="s">
        <v>272</v>
      </c>
      <c r="C79" s="49" t="s">
        <v>709</v>
      </c>
      <c r="D79" s="49" t="s">
        <v>711</v>
      </c>
      <c r="E79" s="49" t="s">
        <v>253</v>
      </c>
      <c r="F79" s="52">
        <f t="shared" si="2"/>
        <v>2132</v>
      </c>
      <c r="G79" s="78"/>
      <c r="H79" s="52">
        <v>2132</v>
      </c>
    </row>
    <row r="80" spans="1:8" ht="12.75">
      <c r="A80" s="28">
        <f t="shared" si="3"/>
        <v>69</v>
      </c>
      <c r="B80" s="51" t="s">
        <v>146</v>
      </c>
      <c r="C80" s="49" t="s">
        <v>378</v>
      </c>
      <c r="D80" s="49" t="s">
        <v>59</v>
      </c>
      <c r="E80" s="49" t="s">
        <v>308</v>
      </c>
      <c r="F80" s="52">
        <f t="shared" si="2"/>
        <v>126.7</v>
      </c>
      <c r="G80" s="78"/>
      <c r="H80" s="52">
        <v>126.7</v>
      </c>
    </row>
    <row r="81" spans="1:8" ht="12.75">
      <c r="A81" s="28">
        <f t="shared" si="3"/>
        <v>70</v>
      </c>
      <c r="B81" s="51" t="s">
        <v>147</v>
      </c>
      <c r="C81" s="49" t="s">
        <v>378</v>
      </c>
      <c r="D81" s="49" t="s">
        <v>380</v>
      </c>
      <c r="E81" s="49" t="s">
        <v>308</v>
      </c>
      <c r="F81" s="52">
        <f t="shared" si="2"/>
        <v>48.7</v>
      </c>
      <c r="G81" s="78"/>
      <c r="H81" s="52">
        <v>48.7</v>
      </c>
    </row>
    <row r="82" spans="1:8" ht="25.5">
      <c r="A82" s="28">
        <f t="shared" si="3"/>
        <v>71</v>
      </c>
      <c r="B82" s="51" t="s">
        <v>453</v>
      </c>
      <c r="C82" s="49" t="s">
        <v>378</v>
      </c>
      <c r="D82" s="49" t="s">
        <v>610</v>
      </c>
      <c r="E82" s="49" t="s">
        <v>308</v>
      </c>
      <c r="F82" s="52">
        <f t="shared" si="2"/>
        <v>48.7</v>
      </c>
      <c r="G82" s="78"/>
      <c r="H82" s="52">
        <v>48.7</v>
      </c>
    </row>
    <row r="83" spans="1:8" ht="38.25">
      <c r="A83" s="28">
        <f t="shared" si="3"/>
        <v>72</v>
      </c>
      <c r="B83" s="51" t="s">
        <v>454</v>
      </c>
      <c r="C83" s="49" t="s">
        <v>378</v>
      </c>
      <c r="D83" s="49" t="s">
        <v>232</v>
      </c>
      <c r="E83" s="49" t="s">
        <v>308</v>
      </c>
      <c r="F83" s="52">
        <f t="shared" si="2"/>
        <v>48.7</v>
      </c>
      <c r="G83" s="78"/>
      <c r="H83" s="52">
        <v>48.7</v>
      </c>
    </row>
    <row r="84" spans="1:8" ht="12.75">
      <c r="A84" s="28">
        <f t="shared" si="3"/>
        <v>73</v>
      </c>
      <c r="B84" s="51" t="s">
        <v>272</v>
      </c>
      <c r="C84" s="49" t="s">
        <v>378</v>
      </c>
      <c r="D84" s="49" t="s">
        <v>232</v>
      </c>
      <c r="E84" s="49" t="s">
        <v>253</v>
      </c>
      <c r="F84" s="52">
        <f t="shared" si="2"/>
        <v>48.7</v>
      </c>
      <c r="G84" s="78"/>
      <c r="H84" s="52">
        <v>48.7</v>
      </c>
    </row>
    <row r="85" spans="1:8" ht="12.75">
      <c r="A85" s="28">
        <f t="shared" si="3"/>
        <v>74</v>
      </c>
      <c r="B85" s="51" t="s">
        <v>283</v>
      </c>
      <c r="C85" s="49" t="s">
        <v>378</v>
      </c>
      <c r="D85" s="49" t="s">
        <v>304</v>
      </c>
      <c r="E85" s="49" t="s">
        <v>308</v>
      </c>
      <c r="F85" s="52">
        <f t="shared" si="2"/>
        <v>78</v>
      </c>
      <c r="G85" s="78"/>
      <c r="H85" s="52">
        <v>78</v>
      </c>
    </row>
    <row r="86" spans="1:8" ht="25.5">
      <c r="A86" s="28">
        <f t="shared" si="3"/>
        <v>75</v>
      </c>
      <c r="B86" s="51" t="s">
        <v>91</v>
      </c>
      <c r="C86" s="49" t="s">
        <v>378</v>
      </c>
      <c r="D86" s="49" t="s">
        <v>90</v>
      </c>
      <c r="E86" s="49" t="s">
        <v>308</v>
      </c>
      <c r="F86" s="52">
        <f t="shared" si="2"/>
        <v>78</v>
      </c>
      <c r="G86" s="78"/>
      <c r="H86" s="52">
        <v>78</v>
      </c>
    </row>
    <row r="87" spans="1:8" ht="12.75">
      <c r="A87" s="28">
        <f t="shared" si="3"/>
        <v>76</v>
      </c>
      <c r="B87" s="51" t="s">
        <v>364</v>
      </c>
      <c r="C87" s="49" t="s">
        <v>378</v>
      </c>
      <c r="D87" s="49" t="s">
        <v>90</v>
      </c>
      <c r="E87" s="49" t="s">
        <v>36</v>
      </c>
      <c r="F87" s="52">
        <f t="shared" si="2"/>
        <v>78</v>
      </c>
      <c r="G87" s="78"/>
      <c r="H87" s="52">
        <v>78</v>
      </c>
    </row>
    <row r="88" spans="1:8" ht="12.75">
      <c r="A88" s="28">
        <f t="shared" si="3"/>
        <v>77</v>
      </c>
      <c r="B88" s="51" t="s">
        <v>148</v>
      </c>
      <c r="C88" s="49" t="s">
        <v>188</v>
      </c>
      <c r="D88" s="49" t="s">
        <v>59</v>
      </c>
      <c r="E88" s="49" t="s">
        <v>308</v>
      </c>
      <c r="F88" s="52">
        <f t="shared" si="2"/>
        <v>18774</v>
      </c>
      <c r="G88" s="78"/>
      <c r="H88" s="52">
        <v>18774</v>
      </c>
    </row>
    <row r="89" spans="1:8" ht="25.5">
      <c r="A89" s="28">
        <f t="shared" si="3"/>
        <v>78</v>
      </c>
      <c r="B89" s="51" t="s">
        <v>149</v>
      </c>
      <c r="C89" s="49" t="s">
        <v>188</v>
      </c>
      <c r="D89" s="49" t="s">
        <v>686</v>
      </c>
      <c r="E89" s="49" t="s">
        <v>308</v>
      </c>
      <c r="F89" s="52">
        <f t="shared" si="2"/>
        <v>12041</v>
      </c>
      <c r="G89" s="78"/>
      <c r="H89" s="52">
        <v>12041</v>
      </c>
    </row>
    <row r="90" spans="1:8" s="11" customFormat="1" ht="12.75">
      <c r="A90" s="28">
        <f t="shared" si="3"/>
        <v>79</v>
      </c>
      <c r="B90" s="51" t="s">
        <v>150</v>
      </c>
      <c r="C90" s="49" t="s">
        <v>188</v>
      </c>
      <c r="D90" s="49" t="s">
        <v>189</v>
      </c>
      <c r="E90" s="49" t="s">
        <v>308</v>
      </c>
      <c r="F90" s="52">
        <f t="shared" si="2"/>
        <v>12041</v>
      </c>
      <c r="G90" s="79"/>
      <c r="H90" s="52">
        <v>12041</v>
      </c>
    </row>
    <row r="91" spans="1:8" s="11" customFormat="1" ht="12.75">
      <c r="A91" s="28">
        <f t="shared" si="3"/>
        <v>80</v>
      </c>
      <c r="B91" s="51" t="s">
        <v>272</v>
      </c>
      <c r="C91" s="49" t="s">
        <v>188</v>
      </c>
      <c r="D91" s="49" t="s">
        <v>189</v>
      </c>
      <c r="E91" s="49" t="s">
        <v>253</v>
      </c>
      <c r="F91" s="52">
        <f t="shared" si="2"/>
        <v>12041</v>
      </c>
      <c r="G91" s="79"/>
      <c r="H91" s="52">
        <v>12041</v>
      </c>
    </row>
    <row r="92" spans="1:8" ht="12.75">
      <c r="A92" s="28">
        <f t="shared" si="3"/>
        <v>81</v>
      </c>
      <c r="B92" s="51" t="s">
        <v>147</v>
      </c>
      <c r="C92" s="49" t="s">
        <v>188</v>
      </c>
      <c r="D92" s="49" t="s">
        <v>380</v>
      </c>
      <c r="E92" s="49" t="s">
        <v>308</v>
      </c>
      <c r="F92" s="52">
        <f t="shared" si="2"/>
        <v>6093</v>
      </c>
      <c r="G92" s="78"/>
      <c r="H92" s="52">
        <v>6093</v>
      </c>
    </row>
    <row r="93" spans="1:8" ht="25.5">
      <c r="A93" s="28">
        <f t="shared" si="3"/>
        <v>82</v>
      </c>
      <c r="B93" s="51" t="s">
        <v>205</v>
      </c>
      <c r="C93" s="49" t="s">
        <v>188</v>
      </c>
      <c r="D93" s="49" t="s">
        <v>176</v>
      </c>
      <c r="E93" s="49" t="s">
        <v>308</v>
      </c>
      <c r="F93" s="52">
        <f t="shared" si="2"/>
        <v>6093</v>
      </c>
      <c r="G93" s="78"/>
      <c r="H93" s="52">
        <v>6093</v>
      </c>
    </row>
    <row r="94" spans="1:8" ht="51">
      <c r="A94" s="28">
        <f t="shared" si="3"/>
        <v>83</v>
      </c>
      <c r="B94" s="51" t="s">
        <v>206</v>
      </c>
      <c r="C94" s="49" t="s">
        <v>188</v>
      </c>
      <c r="D94" s="49" t="s">
        <v>383</v>
      </c>
      <c r="E94" s="49" t="s">
        <v>308</v>
      </c>
      <c r="F94" s="52">
        <f t="shared" si="2"/>
        <v>6093</v>
      </c>
      <c r="G94" s="78"/>
      <c r="H94" s="52">
        <v>6093</v>
      </c>
    </row>
    <row r="95" spans="1:8" ht="12.75">
      <c r="A95" s="28">
        <f t="shared" si="3"/>
        <v>84</v>
      </c>
      <c r="B95" s="51" t="s">
        <v>272</v>
      </c>
      <c r="C95" s="49" t="s">
        <v>188</v>
      </c>
      <c r="D95" s="49" t="s">
        <v>383</v>
      </c>
      <c r="E95" s="49" t="s">
        <v>253</v>
      </c>
      <c r="F95" s="52">
        <f t="shared" si="2"/>
        <v>6093</v>
      </c>
      <c r="G95" s="78"/>
      <c r="H95" s="52">
        <v>6093</v>
      </c>
    </row>
    <row r="96" spans="1:8" ht="12.75">
      <c r="A96" s="28">
        <f t="shared" si="3"/>
        <v>85</v>
      </c>
      <c r="B96" s="51" t="s">
        <v>283</v>
      </c>
      <c r="C96" s="49" t="s">
        <v>188</v>
      </c>
      <c r="D96" s="49" t="s">
        <v>304</v>
      </c>
      <c r="E96" s="49" t="s">
        <v>308</v>
      </c>
      <c r="F96" s="52">
        <f t="shared" si="2"/>
        <v>640</v>
      </c>
      <c r="G96" s="78"/>
      <c r="H96" s="52">
        <v>640</v>
      </c>
    </row>
    <row r="97" spans="1:8" ht="38.25">
      <c r="A97" s="28">
        <f t="shared" si="3"/>
        <v>86</v>
      </c>
      <c r="B97" s="51" t="s">
        <v>296</v>
      </c>
      <c r="C97" s="49" t="s">
        <v>188</v>
      </c>
      <c r="D97" s="49" t="s">
        <v>323</v>
      </c>
      <c r="E97" s="49" t="s">
        <v>308</v>
      </c>
      <c r="F97" s="52">
        <f t="shared" si="2"/>
        <v>520</v>
      </c>
      <c r="G97" s="78"/>
      <c r="H97" s="52">
        <v>520</v>
      </c>
    </row>
    <row r="98" spans="1:8" s="11" customFormat="1" ht="12.75">
      <c r="A98" s="28">
        <f t="shared" si="3"/>
        <v>87</v>
      </c>
      <c r="B98" s="51" t="s">
        <v>364</v>
      </c>
      <c r="C98" s="49" t="s">
        <v>188</v>
      </c>
      <c r="D98" s="49" t="s">
        <v>323</v>
      </c>
      <c r="E98" s="49" t="s">
        <v>36</v>
      </c>
      <c r="F98" s="52">
        <f t="shared" si="2"/>
        <v>520</v>
      </c>
      <c r="G98" s="79"/>
      <c r="H98" s="52">
        <v>520</v>
      </c>
    </row>
    <row r="99" spans="1:8" s="11" customFormat="1" ht="25.5">
      <c r="A99" s="28">
        <f t="shared" si="3"/>
        <v>88</v>
      </c>
      <c r="B99" s="51" t="s">
        <v>297</v>
      </c>
      <c r="C99" s="49" t="s">
        <v>188</v>
      </c>
      <c r="D99" s="49" t="s">
        <v>325</v>
      </c>
      <c r="E99" s="49" t="s">
        <v>308</v>
      </c>
      <c r="F99" s="52">
        <f t="shared" si="2"/>
        <v>120</v>
      </c>
      <c r="G99" s="79"/>
      <c r="H99" s="52">
        <v>120</v>
      </c>
    </row>
    <row r="100" spans="1:8" ht="12.75">
      <c r="A100" s="28">
        <f t="shared" si="3"/>
        <v>89</v>
      </c>
      <c r="B100" s="51" t="s">
        <v>364</v>
      </c>
      <c r="C100" s="49" t="s">
        <v>188</v>
      </c>
      <c r="D100" s="49" t="s">
        <v>325</v>
      </c>
      <c r="E100" s="49" t="s">
        <v>36</v>
      </c>
      <c r="F100" s="52">
        <f t="shared" si="2"/>
        <v>120</v>
      </c>
      <c r="G100" s="78"/>
      <c r="H100" s="52">
        <v>120</v>
      </c>
    </row>
    <row r="101" spans="1:8" ht="12.75">
      <c r="A101" s="57">
        <f t="shared" si="3"/>
        <v>90</v>
      </c>
      <c r="B101" s="54" t="s">
        <v>298</v>
      </c>
      <c r="C101" s="55" t="s">
        <v>624</v>
      </c>
      <c r="D101" s="55" t="s">
        <v>59</v>
      </c>
      <c r="E101" s="55" t="s">
        <v>308</v>
      </c>
      <c r="F101" s="56">
        <f t="shared" si="2"/>
        <v>13357</v>
      </c>
      <c r="G101" s="78"/>
      <c r="H101" s="56">
        <v>13357</v>
      </c>
    </row>
    <row r="102" spans="1:8" ht="12.75">
      <c r="A102" s="28">
        <f t="shared" si="3"/>
        <v>91</v>
      </c>
      <c r="B102" s="51" t="s">
        <v>299</v>
      </c>
      <c r="C102" s="49" t="s">
        <v>625</v>
      </c>
      <c r="D102" s="49" t="s">
        <v>59</v>
      </c>
      <c r="E102" s="49" t="s">
        <v>308</v>
      </c>
      <c r="F102" s="52">
        <f t="shared" si="2"/>
        <v>10846</v>
      </c>
      <c r="G102" s="78"/>
      <c r="H102" s="52">
        <v>10846</v>
      </c>
    </row>
    <row r="103" spans="1:8" ht="12.75">
      <c r="A103" s="28">
        <f t="shared" si="3"/>
        <v>92</v>
      </c>
      <c r="B103" s="51" t="s">
        <v>278</v>
      </c>
      <c r="C103" s="49" t="s">
        <v>625</v>
      </c>
      <c r="D103" s="49" t="s">
        <v>683</v>
      </c>
      <c r="E103" s="49" t="s">
        <v>308</v>
      </c>
      <c r="F103" s="52">
        <f t="shared" si="2"/>
        <v>486</v>
      </c>
      <c r="G103" s="78"/>
      <c r="H103" s="52">
        <v>486</v>
      </c>
    </row>
    <row r="104" spans="1:8" ht="12.75">
      <c r="A104" s="28">
        <f t="shared" si="3"/>
        <v>93</v>
      </c>
      <c r="B104" s="51" t="s">
        <v>448</v>
      </c>
      <c r="C104" s="49" t="s">
        <v>625</v>
      </c>
      <c r="D104" s="49" t="s">
        <v>221</v>
      </c>
      <c r="E104" s="49" t="s">
        <v>308</v>
      </c>
      <c r="F104" s="52">
        <f t="shared" si="2"/>
        <v>486</v>
      </c>
      <c r="G104" s="78"/>
      <c r="H104" s="52">
        <v>486</v>
      </c>
    </row>
    <row r="105" spans="1:8" ht="38.25">
      <c r="A105" s="28">
        <f t="shared" si="3"/>
        <v>94</v>
      </c>
      <c r="B105" s="51" t="s">
        <v>207</v>
      </c>
      <c r="C105" s="49" t="s">
        <v>625</v>
      </c>
      <c r="D105" s="49" t="s">
        <v>163</v>
      </c>
      <c r="E105" s="49" t="s">
        <v>308</v>
      </c>
      <c r="F105" s="52">
        <f t="shared" si="2"/>
        <v>486</v>
      </c>
      <c r="G105" s="78"/>
      <c r="H105" s="52">
        <v>486</v>
      </c>
    </row>
    <row r="106" spans="1:8" ht="12.75">
      <c r="A106" s="28">
        <f t="shared" si="3"/>
        <v>95</v>
      </c>
      <c r="B106" s="51" t="s">
        <v>354</v>
      </c>
      <c r="C106" s="49" t="s">
        <v>625</v>
      </c>
      <c r="D106" s="49" t="s">
        <v>163</v>
      </c>
      <c r="E106" s="49" t="s">
        <v>179</v>
      </c>
      <c r="F106" s="52">
        <f t="shared" si="2"/>
        <v>486</v>
      </c>
      <c r="G106" s="78"/>
      <c r="H106" s="52">
        <v>486</v>
      </c>
    </row>
    <row r="107" spans="1:8" s="11" customFormat="1" ht="12.75">
      <c r="A107" s="28">
        <f t="shared" si="3"/>
        <v>96</v>
      </c>
      <c r="B107" s="51" t="s">
        <v>147</v>
      </c>
      <c r="C107" s="49" t="s">
        <v>625</v>
      </c>
      <c r="D107" s="49" t="s">
        <v>380</v>
      </c>
      <c r="E107" s="49" t="s">
        <v>308</v>
      </c>
      <c r="F107" s="52">
        <f t="shared" si="2"/>
        <v>10200</v>
      </c>
      <c r="G107" s="79"/>
      <c r="H107" s="52">
        <v>10200</v>
      </c>
    </row>
    <row r="108" spans="1:8" s="11" customFormat="1" ht="25.5">
      <c r="A108" s="28">
        <f t="shared" si="3"/>
        <v>97</v>
      </c>
      <c r="B108" s="51" t="s">
        <v>205</v>
      </c>
      <c r="C108" s="49" t="s">
        <v>625</v>
      </c>
      <c r="D108" s="49" t="s">
        <v>176</v>
      </c>
      <c r="E108" s="49" t="s">
        <v>308</v>
      </c>
      <c r="F108" s="52">
        <f t="shared" si="2"/>
        <v>10200</v>
      </c>
      <c r="G108" s="79"/>
      <c r="H108" s="52">
        <v>10200</v>
      </c>
    </row>
    <row r="109" spans="1:8" s="11" customFormat="1" ht="63.75">
      <c r="A109" s="28">
        <f t="shared" si="3"/>
        <v>98</v>
      </c>
      <c r="B109" s="51" t="s">
        <v>518</v>
      </c>
      <c r="C109" s="49" t="s">
        <v>625</v>
      </c>
      <c r="D109" s="49" t="s">
        <v>100</v>
      </c>
      <c r="E109" s="49" t="s">
        <v>308</v>
      </c>
      <c r="F109" s="52">
        <f t="shared" si="2"/>
        <v>10200</v>
      </c>
      <c r="G109" s="79"/>
      <c r="H109" s="52">
        <v>10200</v>
      </c>
    </row>
    <row r="110" spans="1:8" s="11" customFormat="1" ht="12.75">
      <c r="A110" s="28">
        <f t="shared" si="3"/>
        <v>99</v>
      </c>
      <c r="B110" s="51" t="s">
        <v>354</v>
      </c>
      <c r="C110" s="49" t="s">
        <v>625</v>
      </c>
      <c r="D110" s="49" t="s">
        <v>100</v>
      </c>
      <c r="E110" s="49" t="s">
        <v>179</v>
      </c>
      <c r="F110" s="52">
        <f t="shared" si="2"/>
        <v>10200</v>
      </c>
      <c r="G110" s="79"/>
      <c r="H110" s="52">
        <v>10200</v>
      </c>
    </row>
    <row r="111" spans="1:8" s="11" customFormat="1" ht="12.75">
      <c r="A111" s="28">
        <f t="shared" si="3"/>
        <v>100</v>
      </c>
      <c r="B111" s="51" t="s">
        <v>283</v>
      </c>
      <c r="C111" s="49" t="s">
        <v>625</v>
      </c>
      <c r="D111" s="49" t="s">
        <v>304</v>
      </c>
      <c r="E111" s="49" t="s">
        <v>308</v>
      </c>
      <c r="F111" s="52">
        <f t="shared" si="2"/>
        <v>160</v>
      </c>
      <c r="G111" s="79"/>
      <c r="H111" s="52">
        <v>160</v>
      </c>
    </row>
    <row r="112" spans="1:8" s="11" customFormat="1" ht="51">
      <c r="A112" s="28">
        <f t="shared" si="3"/>
        <v>101</v>
      </c>
      <c r="B112" s="51" t="s">
        <v>300</v>
      </c>
      <c r="C112" s="49" t="s">
        <v>625</v>
      </c>
      <c r="D112" s="49" t="s">
        <v>546</v>
      </c>
      <c r="E112" s="49" t="s">
        <v>308</v>
      </c>
      <c r="F112" s="52">
        <f t="shared" si="2"/>
        <v>160</v>
      </c>
      <c r="G112" s="79"/>
      <c r="H112" s="52">
        <v>160</v>
      </c>
    </row>
    <row r="113" spans="1:8" s="11" customFormat="1" ht="12.75">
      <c r="A113" s="28">
        <f t="shared" si="3"/>
        <v>102</v>
      </c>
      <c r="B113" s="51" t="s">
        <v>364</v>
      </c>
      <c r="C113" s="49" t="s">
        <v>625</v>
      </c>
      <c r="D113" s="49" t="s">
        <v>546</v>
      </c>
      <c r="E113" s="49" t="s">
        <v>36</v>
      </c>
      <c r="F113" s="52">
        <f t="shared" si="2"/>
        <v>160</v>
      </c>
      <c r="G113" s="79"/>
      <c r="H113" s="52">
        <v>160</v>
      </c>
    </row>
    <row r="114" spans="1:8" s="11" customFormat="1" ht="12.75">
      <c r="A114" s="28">
        <f t="shared" si="3"/>
        <v>103</v>
      </c>
      <c r="B114" s="51" t="s">
        <v>301</v>
      </c>
      <c r="C114" s="49" t="s">
        <v>627</v>
      </c>
      <c r="D114" s="49" t="s">
        <v>59</v>
      </c>
      <c r="E114" s="49" t="s">
        <v>308</v>
      </c>
      <c r="F114" s="52">
        <f t="shared" si="2"/>
        <v>2511</v>
      </c>
      <c r="G114" s="79"/>
      <c r="H114" s="52">
        <v>2511</v>
      </c>
    </row>
    <row r="115" spans="1:8" s="11" customFormat="1" ht="12.75">
      <c r="A115" s="28">
        <f t="shared" si="3"/>
        <v>104</v>
      </c>
      <c r="B115" s="51" t="s">
        <v>283</v>
      </c>
      <c r="C115" s="49" t="s">
        <v>627</v>
      </c>
      <c r="D115" s="49" t="s">
        <v>304</v>
      </c>
      <c r="E115" s="49" t="s">
        <v>308</v>
      </c>
      <c r="F115" s="52">
        <f t="shared" si="2"/>
        <v>2511</v>
      </c>
      <c r="G115" s="79"/>
      <c r="H115" s="52">
        <v>2511</v>
      </c>
    </row>
    <row r="116" spans="1:8" s="11" customFormat="1" ht="25.5">
      <c r="A116" s="28">
        <f t="shared" si="3"/>
        <v>105</v>
      </c>
      <c r="B116" s="51" t="s">
        <v>302</v>
      </c>
      <c r="C116" s="49" t="s">
        <v>627</v>
      </c>
      <c r="D116" s="49" t="s">
        <v>343</v>
      </c>
      <c r="E116" s="49" t="s">
        <v>308</v>
      </c>
      <c r="F116" s="52">
        <f t="shared" si="2"/>
        <v>500</v>
      </c>
      <c r="G116" s="79"/>
      <c r="H116" s="52">
        <v>500</v>
      </c>
    </row>
    <row r="117" spans="1:8" s="11" customFormat="1" ht="12.75">
      <c r="A117" s="28">
        <f t="shared" si="3"/>
        <v>106</v>
      </c>
      <c r="B117" s="51" t="s">
        <v>364</v>
      </c>
      <c r="C117" s="49" t="s">
        <v>627</v>
      </c>
      <c r="D117" s="49" t="s">
        <v>343</v>
      </c>
      <c r="E117" s="49" t="s">
        <v>36</v>
      </c>
      <c r="F117" s="52">
        <f t="shared" si="2"/>
        <v>500</v>
      </c>
      <c r="G117" s="79"/>
      <c r="H117" s="52">
        <v>500</v>
      </c>
    </row>
    <row r="118" spans="1:8" s="11" customFormat="1" ht="51">
      <c r="A118" s="28">
        <f t="shared" si="3"/>
        <v>107</v>
      </c>
      <c r="B118" s="51" t="s">
        <v>522</v>
      </c>
      <c r="C118" s="49" t="s">
        <v>627</v>
      </c>
      <c r="D118" s="49" t="s">
        <v>345</v>
      </c>
      <c r="E118" s="49" t="s">
        <v>308</v>
      </c>
      <c r="F118" s="52">
        <f t="shared" si="2"/>
        <v>1101</v>
      </c>
      <c r="G118" s="79"/>
      <c r="H118" s="52">
        <v>1101</v>
      </c>
    </row>
    <row r="119" spans="1:8" s="11" customFormat="1" ht="12.75">
      <c r="A119" s="28">
        <f t="shared" si="3"/>
        <v>108</v>
      </c>
      <c r="B119" s="51" t="s">
        <v>364</v>
      </c>
      <c r="C119" s="49" t="s">
        <v>627</v>
      </c>
      <c r="D119" s="49" t="s">
        <v>345</v>
      </c>
      <c r="E119" s="49" t="s">
        <v>36</v>
      </c>
      <c r="F119" s="52">
        <f t="shared" si="2"/>
        <v>1101</v>
      </c>
      <c r="G119" s="79"/>
      <c r="H119" s="52">
        <v>1101</v>
      </c>
    </row>
    <row r="120" spans="1:8" s="11" customFormat="1" ht="25.5">
      <c r="A120" s="28">
        <f t="shared" si="3"/>
        <v>109</v>
      </c>
      <c r="B120" s="51" t="s">
        <v>208</v>
      </c>
      <c r="C120" s="49" t="s">
        <v>627</v>
      </c>
      <c r="D120" s="49" t="s">
        <v>548</v>
      </c>
      <c r="E120" s="49" t="s">
        <v>308</v>
      </c>
      <c r="F120" s="52">
        <f t="shared" si="2"/>
        <v>910</v>
      </c>
      <c r="G120" s="79"/>
      <c r="H120" s="52">
        <v>910</v>
      </c>
    </row>
    <row r="121" spans="1:8" s="11" customFormat="1" ht="12.75">
      <c r="A121" s="28">
        <f t="shared" si="3"/>
        <v>110</v>
      </c>
      <c r="B121" s="51" t="s">
        <v>364</v>
      </c>
      <c r="C121" s="49" t="s">
        <v>627</v>
      </c>
      <c r="D121" s="49" t="s">
        <v>548</v>
      </c>
      <c r="E121" s="49" t="s">
        <v>36</v>
      </c>
      <c r="F121" s="52">
        <f t="shared" si="2"/>
        <v>910</v>
      </c>
      <c r="G121" s="79"/>
      <c r="H121" s="52">
        <v>910</v>
      </c>
    </row>
    <row r="122" spans="1:8" s="11" customFormat="1" ht="12.75">
      <c r="A122" s="57">
        <f t="shared" si="3"/>
        <v>111</v>
      </c>
      <c r="B122" s="54" t="s">
        <v>523</v>
      </c>
      <c r="C122" s="55" t="s">
        <v>630</v>
      </c>
      <c r="D122" s="55" t="s">
        <v>59</v>
      </c>
      <c r="E122" s="55" t="s">
        <v>308</v>
      </c>
      <c r="F122" s="56">
        <f t="shared" si="2"/>
        <v>851</v>
      </c>
      <c r="G122" s="79">
        <f>SUM(G126)</f>
        <v>-925</v>
      </c>
      <c r="H122" s="56">
        <v>1776</v>
      </c>
    </row>
    <row r="123" spans="1:8" s="11" customFormat="1" ht="12.75">
      <c r="A123" s="28">
        <f t="shared" si="3"/>
        <v>112</v>
      </c>
      <c r="B123" s="51" t="s">
        <v>524</v>
      </c>
      <c r="C123" s="49" t="s">
        <v>631</v>
      </c>
      <c r="D123" s="49" t="s">
        <v>59</v>
      </c>
      <c r="E123" s="49" t="s">
        <v>308</v>
      </c>
      <c r="F123" s="52">
        <f t="shared" si="2"/>
        <v>851</v>
      </c>
      <c r="G123" s="79">
        <f>SUM(G126)</f>
        <v>-925</v>
      </c>
      <c r="H123" s="52">
        <v>1776</v>
      </c>
    </row>
    <row r="124" spans="1:8" s="11" customFormat="1" ht="12.75">
      <c r="A124" s="28">
        <f t="shared" si="3"/>
        <v>113</v>
      </c>
      <c r="B124" s="51" t="s">
        <v>283</v>
      </c>
      <c r="C124" s="49" t="s">
        <v>631</v>
      </c>
      <c r="D124" s="49" t="s">
        <v>304</v>
      </c>
      <c r="E124" s="49" t="s">
        <v>308</v>
      </c>
      <c r="F124" s="52">
        <f t="shared" si="2"/>
        <v>851</v>
      </c>
      <c r="G124" s="79">
        <f>SUM(G126)</f>
        <v>-925</v>
      </c>
      <c r="H124" s="52">
        <v>1776</v>
      </c>
    </row>
    <row r="125" spans="1:8" s="11" customFormat="1" ht="38.25">
      <c r="A125" s="28">
        <f t="shared" si="3"/>
        <v>114</v>
      </c>
      <c r="B125" s="51" t="s">
        <v>209</v>
      </c>
      <c r="C125" s="49" t="s">
        <v>631</v>
      </c>
      <c r="D125" s="49" t="s">
        <v>339</v>
      </c>
      <c r="E125" s="49" t="s">
        <v>308</v>
      </c>
      <c r="F125" s="52">
        <f t="shared" si="2"/>
        <v>851</v>
      </c>
      <c r="G125" s="79">
        <f>SUM(G126)</f>
        <v>-925</v>
      </c>
      <c r="H125" s="52">
        <v>1776</v>
      </c>
    </row>
    <row r="126" spans="1:8" s="11" customFormat="1" ht="12.75">
      <c r="A126" s="28">
        <f t="shared" si="3"/>
        <v>115</v>
      </c>
      <c r="B126" s="51" t="s">
        <v>364</v>
      </c>
      <c r="C126" s="49" t="s">
        <v>631</v>
      </c>
      <c r="D126" s="49" t="s">
        <v>339</v>
      </c>
      <c r="E126" s="49" t="s">
        <v>36</v>
      </c>
      <c r="F126" s="52">
        <f t="shared" si="2"/>
        <v>851</v>
      </c>
      <c r="G126" s="79">
        <v>-925</v>
      </c>
      <c r="H126" s="52">
        <v>1776</v>
      </c>
    </row>
    <row r="127" spans="1:8" s="11" customFormat="1" ht="12.75">
      <c r="A127" s="57">
        <f t="shared" si="3"/>
        <v>116</v>
      </c>
      <c r="B127" s="54" t="s">
        <v>525</v>
      </c>
      <c r="C127" s="55" t="s">
        <v>632</v>
      </c>
      <c r="D127" s="55" t="s">
        <v>59</v>
      </c>
      <c r="E127" s="55" t="s">
        <v>308</v>
      </c>
      <c r="F127" s="56">
        <f t="shared" si="2"/>
        <v>264571.69</v>
      </c>
      <c r="G127" s="79">
        <f>SUM(G128+G145+G167+G177)</f>
        <v>1702.99</v>
      </c>
      <c r="H127" s="56">
        <v>262868.7</v>
      </c>
    </row>
    <row r="128" spans="1:8" s="11" customFormat="1" ht="12.75">
      <c r="A128" s="28">
        <f t="shared" si="3"/>
        <v>117</v>
      </c>
      <c r="B128" s="51" t="s">
        <v>526</v>
      </c>
      <c r="C128" s="49" t="s">
        <v>633</v>
      </c>
      <c r="D128" s="49" t="s">
        <v>59</v>
      </c>
      <c r="E128" s="49" t="s">
        <v>308</v>
      </c>
      <c r="F128" s="52">
        <f t="shared" si="2"/>
        <v>77874.68000000001</v>
      </c>
      <c r="G128" s="79">
        <f>SUM(G131+G133+G137+G141+G144)</f>
        <v>-375.9200000000001</v>
      </c>
      <c r="H128" s="52">
        <v>78250.6</v>
      </c>
    </row>
    <row r="129" spans="1:8" s="11" customFormat="1" ht="12.75">
      <c r="A129" s="28">
        <f t="shared" si="3"/>
        <v>118</v>
      </c>
      <c r="B129" s="51" t="s">
        <v>527</v>
      </c>
      <c r="C129" s="49" t="s">
        <v>633</v>
      </c>
      <c r="D129" s="49" t="s">
        <v>688</v>
      </c>
      <c r="E129" s="49" t="s">
        <v>308</v>
      </c>
      <c r="F129" s="52">
        <f t="shared" si="2"/>
        <v>69523.68000000001</v>
      </c>
      <c r="G129" s="79">
        <f>SUM(G131+G133)</f>
        <v>-4961.92</v>
      </c>
      <c r="H129" s="52">
        <v>74485.6</v>
      </c>
    </row>
    <row r="130" spans="1:8" s="11" customFormat="1" ht="12.75">
      <c r="A130" s="28">
        <f t="shared" si="3"/>
        <v>119</v>
      </c>
      <c r="B130" s="51" t="s">
        <v>311</v>
      </c>
      <c r="C130" s="49" t="s">
        <v>633</v>
      </c>
      <c r="D130" s="49" t="s">
        <v>634</v>
      </c>
      <c r="E130" s="49" t="s">
        <v>308</v>
      </c>
      <c r="F130" s="52">
        <f t="shared" si="2"/>
        <v>69523.68000000001</v>
      </c>
      <c r="G130" s="79">
        <f>SUM(G131)</f>
        <v>-4961.92</v>
      </c>
      <c r="H130" s="52">
        <v>74485.6</v>
      </c>
    </row>
    <row r="131" spans="1:8" s="11" customFormat="1" ht="12.75">
      <c r="A131" s="28">
        <f t="shared" si="3"/>
        <v>120</v>
      </c>
      <c r="B131" s="51" t="s">
        <v>402</v>
      </c>
      <c r="C131" s="49" t="s">
        <v>633</v>
      </c>
      <c r="D131" s="49" t="s">
        <v>634</v>
      </c>
      <c r="E131" s="49" t="s">
        <v>635</v>
      </c>
      <c r="F131" s="52">
        <f t="shared" si="2"/>
        <v>62004.68000000001</v>
      </c>
      <c r="G131" s="79">
        <v>-4961.92</v>
      </c>
      <c r="H131" s="52">
        <v>66966.6</v>
      </c>
    </row>
    <row r="132" spans="1:8" s="11" customFormat="1" ht="25.5">
      <c r="A132" s="28">
        <f t="shared" si="3"/>
        <v>121</v>
      </c>
      <c r="B132" s="51" t="s">
        <v>403</v>
      </c>
      <c r="C132" s="49" t="s">
        <v>633</v>
      </c>
      <c r="D132" s="49" t="s">
        <v>668</v>
      </c>
      <c r="E132" s="49" t="s">
        <v>308</v>
      </c>
      <c r="F132" s="52">
        <f t="shared" si="2"/>
        <v>7519</v>
      </c>
      <c r="G132" s="79">
        <f>SUM(G133)</f>
        <v>0</v>
      </c>
      <c r="H132" s="52">
        <v>7519</v>
      </c>
    </row>
    <row r="133" spans="1:8" s="11" customFormat="1" ht="12" customHeight="1">
      <c r="A133" s="28">
        <f t="shared" si="3"/>
        <v>122</v>
      </c>
      <c r="B133" s="51" t="s">
        <v>402</v>
      </c>
      <c r="C133" s="49" t="s">
        <v>633</v>
      </c>
      <c r="D133" s="49" t="s">
        <v>668</v>
      </c>
      <c r="E133" s="49" t="s">
        <v>635</v>
      </c>
      <c r="F133" s="52">
        <f t="shared" si="2"/>
        <v>7519</v>
      </c>
      <c r="G133" s="79"/>
      <c r="H133" s="52">
        <v>7519</v>
      </c>
    </row>
    <row r="134" spans="1:8" s="11" customFormat="1" ht="12.75" hidden="1">
      <c r="A134" s="28">
        <f t="shared" si="3"/>
        <v>123</v>
      </c>
      <c r="B134" s="51" t="s">
        <v>528</v>
      </c>
      <c r="C134" s="49" t="s">
        <v>633</v>
      </c>
      <c r="D134" s="49" t="s">
        <v>691</v>
      </c>
      <c r="E134" s="49" t="s">
        <v>308</v>
      </c>
      <c r="F134" s="52">
        <f t="shared" si="2"/>
        <v>0</v>
      </c>
      <c r="G134" s="80">
        <f>SUM(G136)</f>
        <v>-414</v>
      </c>
      <c r="H134" s="52">
        <v>414</v>
      </c>
    </row>
    <row r="135" spans="1:8" ht="12.75" hidden="1">
      <c r="A135" s="28">
        <f t="shared" si="3"/>
        <v>124</v>
      </c>
      <c r="B135" s="51" t="s">
        <v>537</v>
      </c>
      <c r="C135" s="49" t="s">
        <v>633</v>
      </c>
      <c r="D135" s="49" t="s">
        <v>414</v>
      </c>
      <c r="E135" s="49" t="s">
        <v>308</v>
      </c>
      <c r="F135" s="52">
        <f t="shared" si="2"/>
        <v>0</v>
      </c>
      <c r="G135" s="81">
        <f>SUM(G136)</f>
        <v>-414</v>
      </c>
      <c r="H135" s="52">
        <v>414</v>
      </c>
    </row>
    <row r="136" spans="1:8" ht="38.25" hidden="1">
      <c r="A136" s="28">
        <f t="shared" si="3"/>
        <v>125</v>
      </c>
      <c r="B136" s="51" t="s">
        <v>405</v>
      </c>
      <c r="C136" s="49" t="s">
        <v>633</v>
      </c>
      <c r="D136" s="49" t="s">
        <v>643</v>
      </c>
      <c r="E136" s="49" t="s">
        <v>308</v>
      </c>
      <c r="F136" s="52">
        <f t="shared" si="2"/>
        <v>0</v>
      </c>
      <c r="G136" s="81">
        <f>SUM(G137)</f>
        <v>-414</v>
      </c>
      <c r="H136" s="52">
        <v>414</v>
      </c>
    </row>
    <row r="137" spans="1:8" ht="12.75" hidden="1">
      <c r="A137" s="28">
        <v>123</v>
      </c>
      <c r="B137" s="51" t="s">
        <v>402</v>
      </c>
      <c r="C137" s="49" t="s">
        <v>633</v>
      </c>
      <c r="D137" s="49" t="s">
        <v>643</v>
      </c>
      <c r="E137" s="49" t="s">
        <v>635</v>
      </c>
      <c r="F137" s="52">
        <f t="shared" si="2"/>
        <v>0</v>
      </c>
      <c r="G137" s="78">
        <v>-414</v>
      </c>
      <c r="H137" s="52">
        <v>414</v>
      </c>
    </row>
    <row r="138" spans="1:8" ht="12.75">
      <c r="A138" s="28">
        <f t="shared" si="3"/>
        <v>124</v>
      </c>
      <c r="B138" s="51" t="s">
        <v>278</v>
      </c>
      <c r="C138" s="49" t="s">
        <v>633</v>
      </c>
      <c r="D138" s="49" t="s">
        <v>683</v>
      </c>
      <c r="E138" s="49" t="s">
        <v>308</v>
      </c>
      <c r="F138" s="52">
        <f t="shared" si="2"/>
        <v>128</v>
      </c>
      <c r="G138" s="78"/>
      <c r="H138" s="52">
        <v>128</v>
      </c>
    </row>
    <row r="139" spans="1:8" ht="12.75">
      <c r="A139" s="28">
        <f t="shared" si="3"/>
        <v>125</v>
      </c>
      <c r="B139" s="51" t="s">
        <v>137</v>
      </c>
      <c r="C139" s="49" t="s">
        <v>633</v>
      </c>
      <c r="D139" s="49" t="s">
        <v>37</v>
      </c>
      <c r="E139" s="49" t="s">
        <v>308</v>
      </c>
      <c r="F139" s="52">
        <f t="shared" si="2"/>
        <v>128</v>
      </c>
      <c r="G139" s="78"/>
      <c r="H139" s="52">
        <v>128</v>
      </c>
    </row>
    <row r="140" spans="1:8" ht="51">
      <c r="A140" s="28">
        <f t="shared" si="3"/>
        <v>126</v>
      </c>
      <c r="B140" s="51" t="s">
        <v>210</v>
      </c>
      <c r="C140" s="49" t="s">
        <v>633</v>
      </c>
      <c r="D140" s="49" t="s">
        <v>35</v>
      </c>
      <c r="E140" s="49" t="s">
        <v>308</v>
      </c>
      <c r="F140" s="52">
        <f t="shared" si="2"/>
        <v>128</v>
      </c>
      <c r="G140" s="78"/>
      <c r="H140" s="52">
        <v>128</v>
      </c>
    </row>
    <row r="141" spans="1:8" ht="12.75">
      <c r="A141" s="28">
        <f t="shared" si="3"/>
        <v>127</v>
      </c>
      <c r="B141" s="51" t="s">
        <v>402</v>
      </c>
      <c r="C141" s="49" t="s">
        <v>633</v>
      </c>
      <c r="D141" s="49" t="s">
        <v>35</v>
      </c>
      <c r="E141" s="49" t="s">
        <v>635</v>
      </c>
      <c r="F141" s="52">
        <f aca="true" t="shared" si="4" ref="F141:F204">SUM(H141+G141)</f>
        <v>128</v>
      </c>
      <c r="G141" s="78"/>
      <c r="H141" s="52">
        <v>128</v>
      </c>
    </row>
    <row r="142" spans="1:8" ht="12.75">
      <c r="A142" s="28">
        <f aca="true" t="shared" si="5" ref="A142:A207">A141+1</f>
        <v>128</v>
      </c>
      <c r="B142" s="51" t="s">
        <v>283</v>
      </c>
      <c r="C142" s="49" t="s">
        <v>633</v>
      </c>
      <c r="D142" s="49" t="s">
        <v>304</v>
      </c>
      <c r="E142" s="49" t="s">
        <v>308</v>
      </c>
      <c r="F142" s="52">
        <f t="shared" si="4"/>
        <v>8223</v>
      </c>
      <c r="G142" s="78">
        <f>G144</f>
        <v>5000</v>
      </c>
      <c r="H142" s="52">
        <v>3223</v>
      </c>
    </row>
    <row r="143" spans="1:8" ht="38.25">
      <c r="A143" s="28">
        <f t="shared" si="5"/>
        <v>129</v>
      </c>
      <c r="B143" s="51" t="s">
        <v>529</v>
      </c>
      <c r="C143" s="49" t="s">
        <v>633</v>
      </c>
      <c r="D143" s="49" t="s">
        <v>550</v>
      </c>
      <c r="E143" s="49" t="s">
        <v>308</v>
      </c>
      <c r="F143" s="52">
        <f t="shared" si="4"/>
        <v>8223</v>
      </c>
      <c r="G143" s="78">
        <f>G144</f>
        <v>5000</v>
      </c>
      <c r="H143" s="52">
        <v>3223</v>
      </c>
    </row>
    <row r="144" spans="1:8" s="11" customFormat="1" ht="12.75">
      <c r="A144" s="28">
        <f t="shared" si="5"/>
        <v>130</v>
      </c>
      <c r="B144" s="51" t="s">
        <v>364</v>
      </c>
      <c r="C144" s="49" t="s">
        <v>633</v>
      </c>
      <c r="D144" s="49" t="s">
        <v>550</v>
      </c>
      <c r="E144" s="49" t="s">
        <v>36</v>
      </c>
      <c r="F144" s="52">
        <f t="shared" si="4"/>
        <v>8223</v>
      </c>
      <c r="G144" s="79">
        <v>5000</v>
      </c>
      <c r="H144" s="52">
        <v>3223</v>
      </c>
    </row>
    <row r="145" spans="1:8" s="11" customFormat="1" ht="12.75">
      <c r="A145" s="28">
        <f t="shared" si="5"/>
        <v>131</v>
      </c>
      <c r="B145" s="51" t="s">
        <v>530</v>
      </c>
      <c r="C145" s="49" t="s">
        <v>636</v>
      </c>
      <c r="D145" s="49" t="s">
        <v>59</v>
      </c>
      <c r="E145" s="49" t="s">
        <v>308</v>
      </c>
      <c r="F145" s="52">
        <f t="shared" si="4"/>
        <v>172689.01</v>
      </c>
      <c r="G145" s="79">
        <f>SUM(G148+G153+G156+G160+G163+G166+G150)</f>
        <v>1664.91</v>
      </c>
      <c r="H145" s="52">
        <v>171024.1</v>
      </c>
    </row>
    <row r="146" spans="1:8" ht="25.5">
      <c r="A146" s="28">
        <f t="shared" si="5"/>
        <v>132</v>
      </c>
      <c r="B146" s="51" t="s">
        <v>531</v>
      </c>
      <c r="C146" s="49" t="s">
        <v>636</v>
      </c>
      <c r="D146" s="49" t="s">
        <v>689</v>
      </c>
      <c r="E146" s="49" t="s">
        <v>308</v>
      </c>
      <c r="F146" s="52">
        <f t="shared" si="4"/>
        <v>20068.61</v>
      </c>
      <c r="G146" s="78">
        <f>SUM(G148+G150)</f>
        <v>1449.91</v>
      </c>
      <c r="H146" s="52">
        <v>18618.7</v>
      </c>
    </row>
    <row r="147" spans="1:8" ht="12.75">
      <c r="A147" s="28">
        <f t="shared" si="5"/>
        <v>133</v>
      </c>
      <c r="B147" s="51" t="s">
        <v>532</v>
      </c>
      <c r="C147" s="49" t="s">
        <v>636</v>
      </c>
      <c r="D147" s="49" t="s">
        <v>637</v>
      </c>
      <c r="E147" s="49" t="s">
        <v>308</v>
      </c>
      <c r="F147" s="52">
        <f t="shared" si="4"/>
        <v>18297.61</v>
      </c>
      <c r="G147" s="81">
        <f>SUM(G148)</f>
        <v>-321.09</v>
      </c>
      <c r="H147" s="52">
        <v>18618.7</v>
      </c>
    </row>
    <row r="148" spans="1:8" s="11" customFormat="1" ht="12.75">
      <c r="A148" s="28">
        <f t="shared" si="5"/>
        <v>134</v>
      </c>
      <c r="B148" s="51" t="s">
        <v>402</v>
      </c>
      <c r="C148" s="49" t="s">
        <v>636</v>
      </c>
      <c r="D148" s="49" t="s">
        <v>637</v>
      </c>
      <c r="E148" s="49" t="s">
        <v>635</v>
      </c>
      <c r="F148" s="52">
        <f t="shared" si="4"/>
        <v>18297.61</v>
      </c>
      <c r="G148" s="79">
        <v>-321.09</v>
      </c>
      <c r="H148" s="52">
        <v>18618.7</v>
      </c>
    </row>
    <row r="149" spans="1:8" s="11" customFormat="1" ht="51">
      <c r="A149" s="28"/>
      <c r="B149" s="51" t="s">
        <v>0</v>
      </c>
      <c r="C149" s="49" t="s">
        <v>636</v>
      </c>
      <c r="D149" s="49" t="s">
        <v>1</v>
      </c>
      <c r="E149" s="49" t="s">
        <v>308</v>
      </c>
      <c r="F149" s="52">
        <f t="shared" si="4"/>
        <v>1771</v>
      </c>
      <c r="G149" s="79">
        <f>SUM(G150)</f>
        <v>1771</v>
      </c>
      <c r="H149" s="52">
        <v>0</v>
      </c>
    </row>
    <row r="150" spans="1:8" s="11" customFormat="1" ht="12.75">
      <c r="A150" s="28"/>
      <c r="B150" s="51" t="s">
        <v>402</v>
      </c>
      <c r="C150" s="49" t="s">
        <v>636</v>
      </c>
      <c r="D150" s="49" t="s">
        <v>1</v>
      </c>
      <c r="E150" s="49" t="s">
        <v>635</v>
      </c>
      <c r="F150" s="52">
        <f t="shared" si="4"/>
        <v>1771</v>
      </c>
      <c r="G150" s="79">
        <v>1771</v>
      </c>
      <c r="H150" s="52">
        <v>0</v>
      </c>
    </row>
    <row r="151" spans="1:8" ht="12.75">
      <c r="A151" s="28">
        <f>A148+1</f>
        <v>135</v>
      </c>
      <c r="B151" s="51" t="s">
        <v>533</v>
      </c>
      <c r="C151" s="49" t="s">
        <v>636</v>
      </c>
      <c r="D151" s="49" t="s">
        <v>690</v>
      </c>
      <c r="E151" s="49" t="s">
        <v>308</v>
      </c>
      <c r="F151" s="52">
        <f t="shared" si="4"/>
        <v>14335.7</v>
      </c>
      <c r="G151" s="78">
        <f>G153</f>
        <v>215</v>
      </c>
      <c r="H151" s="52">
        <v>14120.7</v>
      </c>
    </row>
    <row r="152" spans="1:8" ht="12.75">
      <c r="A152" s="28">
        <f t="shared" si="5"/>
        <v>136</v>
      </c>
      <c r="B152" s="51" t="s">
        <v>311</v>
      </c>
      <c r="C152" s="49" t="s">
        <v>636</v>
      </c>
      <c r="D152" s="49" t="s">
        <v>638</v>
      </c>
      <c r="E152" s="49" t="s">
        <v>308</v>
      </c>
      <c r="F152" s="52">
        <f t="shared" si="4"/>
        <v>14335.7</v>
      </c>
      <c r="G152" s="78">
        <f>G153</f>
        <v>215</v>
      </c>
      <c r="H152" s="52">
        <v>14120.7</v>
      </c>
    </row>
    <row r="153" spans="1:8" ht="12.75">
      <c r="A153" s="28">
        <f t="shared" si="5"/>
        <v>137</v>
      </c>
      <c r="B153" s="51" t="s">
        <v>402</v>
      </c>
      <c r="C153" s="49" t="s">
        <v>636</v>
      </c>
      <c r="D153" s="49" t="s">
        <v>638</v>
      </c>
      <c r="E153" s="49" t="s">
        <v>635</v>
      </c>
      <c r="F153" s="52">
        <f t="shared" si="4"/>
        <v>14335.7</v>
      </c>
      <c r="G153" s="78">
        <v>215</v>
      </c>
      <c r="H153" s="52">
        <v>14120.7</v>
      </c>
    </row>
    <row r="154" spans="1:8" ht="12.75">
      <c r="A154" s="28">
        <f t="shared" si="5"/>
        <v>138</v>
      </c>
      <c r="B154" s="51" t="s">
        <v>534</v>
      </c>
      <c r="C154" s="49" t="s">
        <v>636</v>
      </c>
      <c r="D154" s="49" t="s">
        <v>674</v>
      </c>
      <c r="E154" s="49" t="s">
        <v>308</v>
      </c>
      <c r="F154" s="52">
        <f t="shared" si="4"/>
        <v>2576.7</v>
      </c>
      <c r="G154" s="78"/>
      <c r="H154" s="52">
        <v>2576.7</v>
      </c>
    </row>
    <row r="155" spans="1:8" ht="12.75">
      <c r="A155" s="28">
        <f t="shared" si="5"/>
        <v>139</v>
      </c>
      <c r="B155" s="51" t="s">
        <v>535</v>
      </c>
      <c r="C155" s="49" t="s">
        <v>636</v>
      </c>
      <c r="D155" s="49" t="s">
        <v>639</v>
      </c>
      <c r="E155" s="49" t="s">
        <v>308</v>
      </c>
      <c r="F155" s="52">
        <f t="shared" si="4"/>
        <v>2576.7</v>
      </c>
      <c r="G155" s="78"/>
      <c r="H155" s="52">
        <v>2576.7</v>
      </c>
    </row>
    <row r="156" spans="1:8" ht="12.75">
      <c r="A156" s="28">
        <f t="shared" si="5"/>
        <v>140</v>
      </c>
      <c r="B156" s="51" t="s">
        <v>402</v>
      </c>
      <c r="C156" s="49" t="s">
        <v>636</v>
      </c>
      <c r="D156" s="49" t="s">
        <v>639</v>
      </c>
      <c r="E156" s="49" t="s">
        <v>635</v>
      </c>
      <c r="F156" s="52">
        <f t="shared" si="4"/>
        <v>2576.7</v>
      </c>
      <c r="G156" s="78"/>
      <c r="H156" s="52">
        <v>2576.7</v>
      </c>
    </row>
    <row r="157" spans="1:8" s="11" customFormat="1" ht="12.75">
      <c r="A157" s="28">
        <f t="shared" si="5"/>
        <v>141</v>
      </c>
      <c r="B157" s="51" t="s">
        <v>278</v>
      </c>
      <c r="C157" s="49" t="s">
        <v>636</v>
      </c>
      <c r="D157" s="49" t="s">
        <v>683</v>
      </c>
      <c r="E157" s="49" t="s">
        <v>308</v>
      </c>
      <c r="F157" s="52">
        <f t="shared" si="4"/>
        <v>133937</v>
      </c>
      <c r="G157" s="79"/>
      <c r="H157" s="52">
        <v>133937</v>
      </c>
    </row>
    <row r="158" spans="1:8" s="11" customFormat="1" ht="12.75">
      <c r="A158" s="28">
        <f t="shared" si="5"/>
        <v>142</v>
      </c>
      <c r="B158" s="51" t="s">
        <v>448</v>
      </c>
      <c r="C158" s="49" t="s">
        <v>636</v>
      </c>
      <c r="D158" s="49" t="s">
        <v>221</v>
      </c>
      <c r="E158" s="49" t="s">
        <v>308</v>
      </c>
      <c r="F158" s="52">
        <f t="shared" si="4"/>
        <v>11469</v>
      </c>
      <c r="G158" s="79"/>
      <c r="H158" s="52">
        <v>11469</v>
      </c>
    </row>
    <row r="159" spans="1:8" ht="38.25">
      <c r="A159" s="28">
        <f t="shared" si="5"/>
        <v>143</v>
      </c>
      <c r="B159" s="51" t="s">
        <v>211</v>
      </c>
      <c r="C159" s="49" t="s">
        <v>636</v>
      </c>
      <c r="D159" s="49" t="s">
        <v>640</v>
      </c>
      <c r="E159" s="49" t="s">
        <v>308</v>
      </c>
      <c r="F159" s="52">
        <f t="shared" si="4"/>
        <v>11469</v>
      </c>
      <c r="G159" s="78"/>
      <c r="H159" s="52">
        <v>11469</v>
      </c>
    </row>
    <row r="160" spans="1:8" ht="12.75">
      <c r="A160" s="28">
        <f t="shared" si="5"/>
        <v>144</v>
      </c>
      <c r="B160" s="51" t="s">
        <v>402</v>
      </c>
      <c r="C160" s="49" t="s">
        <v>636</v>
      </c>
      <c r="D160" s="49" t="s">
        <v>640</v>
      </c>
      <c r="E160" s="49" t="s">
        <v>635</v>
      </c>
      <c r="F160" s="52">
        <f t="shared" si="4"/>
        <v>11469</v>
      </c>
      <c r="G160" s="78"/>
      <c r="H160" s="52">
        <v>11469</v>
      </c>
    </row>
    <row r="161" spans="1:8" ht="63.75">
      <c r="A161" s="28">
        <f t="shared" si="5"/>
        <v>145</v>
      </c>
      <c r="B161" s="51" t="s">
        <v>517</v>
      </c>
      <c r="C161" s="49" t="s">
        <v>636</v>
      </c>
      <c r="D161" s="49" t="s">
        <v>224</v>
      </c>
      <c r="E161" s="49" t="s">
        <v>308</v>
      </c>
      <c r="F161" s="52">
        <f t="shared" si="4"/>
        <v>122468</v>
      </c>
      <c r="G161" s="78"/>
      <c r="H161" s="52">
        <v>122468</v>
      </c>
    </row>
    <row r="162" spans="1:8" ht="63.75">
      <c r="A162" s="28">
        <f t="shared" si="5"/>
        <v>146</v>
      </c>
      <c r="B162" s="51" t="s">
        <v>519</v>
      </c>
      <c r="C162" s="49" t="s">
        <v>636</v>
      </c>
      <c r="D162" s="49" t="s">
        <v>641</v>
      </c>
      <c r="E162" s="49" t="s">
        <v>308</v>
      </c>
      <c r="F162" s="52">
        <f t="shared" si="4"/>
        <v>122468</v>
      </c>
      <c r="G162" s="78"/>
      <c r="H162" s="52">
        <v>122468</v>
      </c>
    </row>
    <row r="163" spans="1:8" ht="12.75">
      <c r="A163" s="28">
        <f t="shared" si="5"/>
        <v>147</v>
      </c>
      <c r="B163" s="51" t="s">
        <v>402</v>
      </c>
      <c r="C163" s="49" t="s">
        <v>636</v>
      </c>
      <c r="D163" s="49" t="s">
        <v>641</v>
      </c>
      <c r="E163" s="49" t="s">
        <v>635</v>
      </c>
      <c r="F163" s="52">
        <f t="shared" si="4"/>
        <v>122468</v>
      </c>
      <c r="G163" s="78"/>
      <c r="H163" s="52">
        <v>122468</v>
      </c>
    </row>
    <row r="164" spans="1:8" s="11" customFormat="1" ht="12.75">
      <c r="A164" s="28">
        <f t="shared" si="5"/>
        <v>148</v>
      </c>
      <c r="B164" s="51" t="s">
        <v>147</v>
      </c>
      <c r="C164" s="49" t="s">
        <v>636</v>
      </c>
      <c r="D164" s="49" t="s">
        <v>380</v>
      </c>
      <c r="E164" s="49" t="s">
        <v>308</v>
      </c>
      <c r="F164" s="52">
        <f t="shared" si="4"/>
        <v>1771</v>
      </c>
      <c r="G164" s="79"/>
      <c r="H164" s="52">
        <v>1771</v>
      </c>
    </row>
    <row r="165" spans="1:8" ht="51">
      <c r="A165" s="28">
        <f t="shared" si="5"/>
        <v>149</v>
      </c>
      <c r="B165" s="51" t="s">
        <v>212</v>
      </c>
      <c r="C165" s="49" t="s">
        <v>636</v>
      </c>
      <c r="D165" s="49" t="s">
        <v>412</v>
      </c>
      <c r="E165" s="49" t="s">
        <v>308</v>
      </c>
      <c r="F165" s="52">
        <f t="shared" si="4"/>
        <v>1771</v>
      </c>
      <c r="G165" s="78"/>
      <c r="H165" s="52">
        <v>1771</v>
      </c>
    </row>
    <row r="166" spans="1:8" ht="12.75">
      <c r="A166" s="28">
        <f t="shared" si="5"/>
        <v>150</v>
      </c>
      <c r="B166" s="51" t="s">
        <v>402</v>
      </c>
      <c r="C166" s="49" t="s">
        <v>636</v>
      </c>
      <c r="D166" s="49" t="s">
        <v>412</v>
      </c>
      <c r="E166" s="49" t="s">
        <v>635</v>
      </c>
      <c r="F166" s="52">
        <f t="shared" si="4"/>
        <v>1771</v>
      </c>
      <c r="G166" s="78"/>
      <c r="H166" s="52">
        <v>1771</v>
      </c>
    </row>
    <row r="167" spans="1:8" ht="12.75">
      <c r="A167" s="28">
        <f t="shared" si="5"/>
        <v>151</v>
      </c>
      <c r="B167" s="51" t="s">
        <v>536</v>
      </c>
      <c r="C167" s="49" t="s">
        <v>642</v>
      </c>
      <c r="D167" s="49" t="s">
        <v>59</v>
      </c>
      <c r="E167" s="49" t="s">
        <v>308</v>
      </c>
      <c r="F167" s="52">
        <f t="shared" si="4"/>
        <v>9028</v>
      </c>
      <c r="G167" s="78">
        <f>SUM(G171+G173+G176)</f>
        <v>414</v>
      </c>
      <c r="H167" s="52">
        <v>8614</v>
      </c>
    </row>
    <row r="168" spans="1:8" ht="12.75">
      <c r="A168" s="28">
        <f t="shared" si="5"/>
        <v>152</v>
      </c>
      <c r="B168" s="51" t="s">
        <v>528</v>
      </c>
      <c r="C168" s="49" t="s">
        <v>642</v>
      </c>
      <c r="D168" s="49" t="s">
        <v>691</v>
      </c>
      <c r="E168" s="49" t="s">
        <v>308</v>
      </c>
      <c r="F168" s="52">
        <f t="shared" si="4"/>
        <v>8748</v>
      </c>
      <c r="G168" s="78">
        <f>SUM(G173+G171)</f>
        <v>414</v>
      </c>
      <c r="H168" s="52">
        <v>8334</v>
      </c>
    </row>
    <row r="169" spans="1:8" ht="12.75">
      <c r="A169" s="28">
        <f t="shared" si="5"/>
        <v>153</v>
      </c>
      <c r="B169" s="51" t="s">
        <v>537</v>
      </c>
      <c r="C169" s="49" t="s">
        <v>642</v>
      </c>
      <c r="D169" s="49" t="s">
        <v>414</v>
      </c>
      <c r="E169" s="49" t="s">
        <v>308</v>
      </c>
      <c r="F169" s="52">
        <f t="shared" si="4"/>
        <v>8748</v>
      </c>
      <c r="G169" s="78">
        <f>SUM(G173)</f>
        <v>414</v>
      </c>
      <c r="H169" s="52">
        <v>8334</v>
      </c>
    </row>
    <row r="170" spans="1:8" ht="38.25">
      <c r="A170" s="28">
        <f t="shared" si="5"/>
        <v>154</v>
      </c>
      <c r="B170" s="51" t="s">
        <v>213</v>
      </c>
      <c r="C170" s="49" t="s">
        <v>642</v>
      </c>
      <c r="D170" s="49" t="s">
        <v>439</v>
      </c>
      <c r="E170" s="49" t="s">
        <v>308</v>
      </c>
      <c r="F170" s="52">
        <f t="shared" si="4"/>
        <v>4423</v>
      </c>
      <c r="G170" s="78"/>
      <c r="H170" s="52">
        <v>4423</v>
      </c>
    </row>
    <row r="171" spans="1:8" s="11" customFormat="1" ht="12.75">
      <c r="A171" s="28">
        <f t="shared" si="5"/>
        <v>155</v>
      </c>
      <c r="B171" s="51" t="s">
        <v>402</v>
      </c>
      <c r="C171" s="49" t="s">
        <v>642</v>
      </c>
      <c r="D171" s="49" t="s">
        <v>439</v>
      </c>
      <c r="E171" s="49" t="s">
        <v>635</v>
      </c>
      <c r="F171" s="52">
        <f t="shared" si="4"/>
        <v>4423</v>
      </c>
      <c r="G171" s="79"/>
      <c r="H171" s="52">
        <v>4423</v>
      </c>
    </row>
    <row r="172" spans="1:8" ht="38.25">
      <c r="A172" s="28">
        <f t="shared" si="5"/>
        <v>156</v>
      </c>
      <c r="B172" s="51" t="s">
        <v>405</v>
      </c>
      <c r="C172" s="49" t="s">
        <v>642</v>
      </c>
      <c r="D172" s="49" t="s">
        <v>643</v>
      </c>
      <c r="E172" s="49" t="s">
        <v>308</v>
      </c>
      <c r="F172" s="52">
        <f t="shared" si="4"/>
        <v>4325</v>
      </c>
      <c r="G172" s="78">
        <f>SUM(G173)</f>
        <v>414</v>
      </c>
      <c r="H172" s="52">
        <v>3911</v>
      </c>
    </row>
    <row r="173" spans="1:8" ht="12.75">
      <c r="A173" s="28">
        <f t="shared" si="5"/>
        <v>157</v>
      </c>
      <c r="B173" s="51" t="s">
        <v>402</v>
      </c>
      <c r="C173" s="49" t="s">
        <v>642</v>
      </c>
      <c r="D173" s="49" t="s">
        <v>643</v>
      </c>
      <c r="E173" s="49" t="s">
        <v>635</v>
      </c>
      <c r="F173" s="52">
        <f t="shared" si="4"/>
        <v>4325</v>
      </c>
      <c r="G173" s="78">
        <v>414</v>
      </c>
      <c r="H173" s="52">
        <v>3911</v>
      </c>
    </row>
    <row r="174" spans="1:8" ht="12.75">
      <c r="A174" s="28">
        <f t="shared" si="5"/>
        <v>158</v>
      </c>
      <c r="B174" s="51" t="s">
        <v>283</v>
      </c>
      <c r="C174" s="49" t="s">
        <v>642</v>
      </c>
      <c r="D174" s="49" t="s">
        <v>304</v>
      </c>
      <c r="E174" s="49" t="s">
        <v>308</v>
      </c>
      <c r="F174" s="52">
        <f t="shared" si="4"/>
        <v>280</v>
      </c>
      <c r="G174" s="78"/>
      <c r="H174" s="52">
        <v>280</v>
      </c>
    </row>
    <row r="175" spans="1:8" s="11" customFormat="1" ht="25.5">
      <c r="A175" s="28">
        <f t="shared" si="5"/>
        <v>159</v>
      </c>
      <c r="B175" s="51" t="s">
        <v>214</v>
      </c>
      <c r="C175" s="49" t="s">
        <v>642</v>
      </c>
      <c r="D175" s="49" t="s">
        <v>335</v>
      </c>
      <c r="E175" s="49" t="s">
        <v>308</v>
      </c>
      <c r="F175" s="52">
        <f t="shared" si="4"/>
        <v>280</v>
      </c>
      <c r="G175" s="79"/>
      <c r="H175" s="52">
        <v>280</v>
      </c>
    </row>
    <row r="176" spans="1:8" ht="12.75">
      <c r="A176" s="28">
        <f t="shared" si="5"/>
        <v>160</v>
      </c>
      <c r="B176" s="51" t="s">
        <v>364</v>
      </c>
      <c r="C176" s="49" t="s">
        <v>642</v>
      </c>
      <c r="D176" s="49" t="s">
        <v>335</v>
      </c>
      <c r="E176" s="49" t="s">
        <v>36</v>
      </c>
      <c r="F176" s="52">
        <f t="shared" si="4"/>
        <v>280</v>
      </c>
      <c r="G176" s="78"/>
      <c r="H176" s="52">
        <v>280</v>
      </c>
    </row>
    <row r="177" spans="1:8" ht="12.75">
      <c r="A177" s="28">
        <f t="shared" si="5"/>
        <v>161</v>
      </c>
      <c r="B177" s="51" t="s">
        <v>538</v>
      </c>
      <c r="C177" s="49" t="s">
        <v>644</v>
      </c>
      <c r="D177" s="49" t="s">
        <v>59</v>
      </c>
      <c r="E177" s="49" t="s">
        <v>308</v>
      </c>
      <c r="F177" s="52">
        <f t="shared" si="4"/>
        <v>4980</v>
      </c>
      <c r="G177" s="78"/>
      <c r="H177" s="52">
        <v>4980</v>
      </c>
    </row>
    <row r="178" spans="1:8" ht="51">
      <c r="A178" s="28">
        <f t="shared" si="5"/>
        <v>162</v>
      </c>
      <c r="B178" s="51" t="s">
        <v>164</v>
      </c>
      <c r="C178" s="49" t="s">
        <v>644</v>
      </c>
      <c r="D178" s="49" t="s">
        <v>692</v>
      </c>
      <c r="E178" s="49" t="s">
        <v>308</v>
      </c>
      <c r="F178" s="52">
        <f t="shared" si="4"/>
        <v>4980</v>
      </c>
      <c r="G178" s="78"/>
      <c r="H178" s="52">
        <v>4980</v>
      </c>
    </row>
    <row r="179" spans="1:8" ht="12.75">
      <c r="A179" s="28">
        <f t="shared" si="5"/>
        <v>163</v>
      </c>
      <c r="B179" s="51" t="s">
        <v>311</v>
      </c>
      <c r="C179" s="49" t="s">
        <v>644</v>
      </c>
      <c r="D179" s="49" t="s">
        <v>645</v>
      </c>
      <c r="E179" s="49" t="s">
        <v>308</v>
      </c>
      <c r="F179" s="52">
        <f t="shared" si="4"/>
        <v>4980</v>
      </c>
      <c r="G179" s="78"/>
      <c r="H179" s="52">
        <v>4980</v>
      </c>
    </row>
    <row r="180" spans="1:8" ht="12.75">
      <c r="A180" s="28">
        <f t="shared" si="5"/>
        <v>164</v>
      </c>
      <c r="B180" s="51" t="s">
        <v>402</v>
      </c>
      <c r="C180" s="49" t="s">
        <v>644</v>
      </c>
      <c r="D180" s="49" t="s">
        <v>645</v>
      </c>
      <c r="E180" s="49" t="s">
        <v>635</v>
      </c>
      <c r="F180" s="52">
        <f t="shared" si="4"/>
        <v>4980</v>
      </c>
      <c r="G180" s="78"/>
      <c r="H180" s="52">
        <v>4980</v>
      </c>
    </row>
    <row r="181" spans="1:8" ht="12.75">
      <c r="A181" s="57">
        <f t="shared" si="5"/>
        <v>165</v>
      </c>
      <c r="B181" s="54" t="s">
        <v>165</v>
      </c>
      <c r="C181" s="55" t="s">
        <v>646</v>
      </c>
      <c r="D181" s="55" t="s">
        <v>59</v>
      </c>
      <c r="E181" s="55" t="s">
        <v>308</v>
      </c>
      <c r="F181" s="56">
        <f t="shared" si="4"/>
        <v>2167</v>
      </c>
      <c r="G181" s="78"/>
      <c r="H181" s="56">
        <v>2167</v>
      </c>
    </row>
    <row r="182" spans="1:8" ht="12.75">
      <c r="A182" s="28">
        <f t="shared" si="5"/>
        <v>166</v>
      </c>
      <c r="B182" s="51" t="s">
        <v>166</v>
      </c>
      <c r="C182" s="49" t="s">
        <v>647</v>
      </c>
      <c r="D182" s="49" t="s">
        <v>59</v>
      </c>
      <c r="E182" s="49" t="s">
        <v>308</v>
      </c>
      <c r="F182" s="52">
        <f t="shared" si="4"/>
        <v>542</v>
      </c>
      <c r="G182" s="78"/>
      <c r="H182" s="52">
        <v>542</v>
      </c>
    </row>
    <row r="183" spans="1:8" ht="12.75">
      <c r="A183" s="28">
        <f t="shared" si="5"/>
        <v>167</v>
      </c>
      <c r="B183" s="51" t="s">
        <v>167</v>
      </c>
      <c r="C183" s="49" t="s">
        <v>647</v>
      </c>
      <c r="D183" s="49" t="s">
        <v>693</v>
      </c>
      <c r="E183" s="49" t="s">
        <v>308</v>
      </c>
      <c r="F183" s="52">
        <f t="shared" si="4"/>
        <v>542</v>
      </c>
      <c r="G183" s="78"/>
      <c r="H183" s="52">
        <v>542</v>
      </c>
    </row>
    <row r="184" spans="1:8" ht="12.75">
      <c r="A184" s="28">
        <f t="shared" si="5"/>
        <v>168</v>
      </c>
      <c r="B184" s="51" t="s">
        <v>311</v>
      </c>
      <c r="C184" s="49" t="s">
        <v>647</v>
      </c>
      <c r="D184" s="49" t="s">
        <v>648</v>
      </c>
      <c r="E184" s="49" t="s">
        <v>308</v>
      </c>
      <c r="F184" s="52">
        <f t="shared" si="4"/>
        <v>542</v>
      </c>
      <c r="G184" s="78"/>
      <c r="H184" s="52">
        <v>542</v>
      </c>
    </row>
    <row r="185" spans="1:8" ht="12.75">
      <c r="A185" s="28">
        <f t="shared" si="5"/>
        <v>169</v>
      </c>
      <c r="B185" s="51" t="s">
        <v>402</v>
      </c>
      <c r="C185" s="49" t="s">
        <v>647</v>
      </c>
      <c r="D185" s="49" t="s">
        <v>648</v>
      </c>
      <c r="E185" s="49" t="s">
        <v>635</v>
      </c>
      <c r="F185" s="52">
        <f t="shared" si="4"/>
        <v>542</v>
      </c>
      <c r="G185" s="78"/>
      <c r="H185" s="52">
        <v>542</v>
      </c>
    </row>
    <row r="186" spans="1:8" ht="12.75">
      <c r="A186" s="28">
        <f t="shared" si="5"/>
        <v>170</v>
      </c>
      <c r="B186" s="51" t="s">
        <v>168</v>
      </c>
      <c r="C186" s="49" t="s">
        <v>144</v>
      </c>
      <c r="D186" s="49" t="s">
        <v>59</v>
      </c>
      <c r="E186" s="49" t="s">
        <v>308</v>
      </c>
      <c r="F186" s="52">
        <f t="shared" si="4"/>
        <v>1625</v>
      </c>
      <c r="G186" s="78"/>
      <c r="H186" s="52">
        <v>1625</v>
      </c>
    </row>
    <row r="187" spans="1:8" ht="51">
      <c r="A187" s="28">
        <f t="shared" si="5"/>
        <v>171</v>
      </c>
      <c r="B187" s="51" t="s">
        <v>164</v>
      </c>
      <c r="C187" s="49" t="s">
        <v>144</v>
      </c>
      <c r="D187" s="49" t="s">
        <v>692</v>
      </c>
      <c r="E187" s="49" t="s">
        <v>308</v>
      </c>
      <c r="F187" s="52">
        <f t="shared" si="4"/>
        <v>1505</v>
      </c>
      <c r="G187" s="78"/>
      <c r="H187" s="52">
        <v>1505</v>
      </c>
    </row>
    <row r="188" spans="1:8" ht="12.75">
      <c r="A188" s="28">
        <f t="shared" si="5"/>
        <v>172</v>
      </c>
      <c r="B188" s="51" t="s">
        <v>311</v>
      </c>
      <c r="C188" s="49" t="s">
        <v>144</v>
      </c>
      <c r="D188" s="49" t="s">
        <v>645</v>
      </c>
      <c r="E188" s="49" t="s">
        <v>308</v>
      </c>
      <c r="F188" s="52">
        <f t="shared" si="4"/>
        <v>1505</v>
      </c>
      <c r="G188" s="78"/>
      <c r="H188" s="52">
        <v>1505</v>
      </c>
    </row>
    <row r="189" spans="1:8" ht="12.75">
      <c r="A189" s="28">
        <f t="shared" si="5"/>
        <v>173</v>
      </c>
      <c r="B189" s="51" t="s">
        <v>402</v>
      </c>
      <c r="C189" s="49" t="s">
        <v>144</v>
      </c>
      <c r="D189" s="49" t="s">
        <v>645</v>
      </c>
      <c r="E189" s="49" t="s">
        <v>635</v>
      </c>
      <c r="F189" s="52">
        <f t="shared" si="4"/>
        <v>1505</v>
      </c>
      <c r="G189" s="78"/>
      <c r="H189" s="52">
        <v>1505</v>
      </c>
    </row>
    <row r="190" spans="1:8" ht="12.75">
      <c r="A190" s="28">
        <f t="shared" si="5"/>
        <v>174</v>
      </c>
      <c r="B190" s="51" t="s">
        <v>283</v>
      </c>
      <c r="C190" s="49" t="s">
        <v>144</v>
      </c>
      <c r="D190" s="49" t="s">
        <v>304</v>
      </c>
      <c r="E190" s="49" t="s">
        <v>308</v>
      </c>
      <c r="F190" s="52">
        <f t="shared" si="4"/>
        <v>120</v>
      </c>
      <c r="G190" s="78"/>
      <c r="H190" s="52">
        <v>120</v>
      </c>
    </row>
    <row r="191" spans="1:8" ht="25.5">
      <c r="A191" s="28">
        <f t="shared" si="5"/>
        <v>175</v>
      </c>
      <c r="B191" s="51" t="s">
        <v>508</v>
      </c>
      <c r="C191" s="49" t="s">
        <v>144</v>
      </c>
      <c r="D191" s="49" t="s">
        <v>333</v>
      </c>
      <c r="E191" s="49" t="s">
        <v>308</v>
      </c>
      <c r="F191" s="52">
        <f t="shared" si="4"/>
        <v>120</v>
      </c>
      <c r="G191" s="78"/>
      <c r="H191" s="52">
        <v>120</v>
      </c>
    </row>
    <row r="192" spans="1:8" ht="12.75">
      <c r="A192" s="28">
        <f t="shared" si="5"/>
        <v>176</v>
      </c>
      <c r="B192" s="51" t="s">
        <v>364</v>
      </c>
      <c r="C192" s="49" t="s">
        <v>144</v>
      </c>
      <c r="D192" s="49" t="s">
        <v>333</v>
      </c>
      <c r="E192" s="49" t="s">
        <v>36</v>
      </c>
      <c r="F192" s="52">
        <f t="shared" si="4"/>
        <v>120</v>
      </c>
      <c r="G192" s="78"/>
      <c r="H192" s="52">
        <v>120</v>
      </c>
    </row>
    <row r="193" spans="1:8" ht="12.75">
      <c r="A193" s="57">
        <f t="shared" si="5"/>
        <v>177</v>
      </c>
      <c r="B193" s="54" t="s">
        <v>169</v>
      </c>
      <c r="C193" s="55" t="s">
        <v>649</v>
      </c>
      <c r="D193" s="55" t="s">
        <v>59</v>
      </c>
      <c r="E193" s="55" t="s">
        <v>308</v>
      </c>
      <c r="F193" s="56">
        <f t="shared" si="4"/>
        <v>59055</v>
      </c>
      <c r="G193" s="78">
        <f>SUM(G194+G201+G211)</f>
        <v>96</v>
      </c>
      <c r="H193" s="56">
        <v>58959</v>
      </c>
    </row>
    <row r="194" spans="1:8" s="11" customFormat="1" ht="12.75">
      <c r="A194" s="28">
        <f t="shared" si="5"/>
        <v>178</v>
      </c>
      <c r="B194" s="51" t="s">
        <v>170</v>
      </c>
      <c r="C194" s="49" t="s">
        <v>650</v>
      </c>
      <c r="D194" s="49" t="s">
        <v>59</v>
      </c>
      <c r="E194" s="49" t="s">
        <v>308</v>
      </c>
      <c r="F194" s="52">
        <f t="shared" si="4"/>
        <v>24582.755</v>
      </c>
      <c r="G194" s="79"/>
      <c r="H194" s="52">
        <v>24582.755</v>
      </c>
    </row>
    <row r="195" spans="1:8" s="11" customFormat="1" ht="12.75">
      <c r="A195" s="28">
        <f t="shared" si="5"/>
        <v>179</v>
      </c>
      <c r="B195" s="51" t="s">
        <v>190</v>
      </c>
      <c r="C195" s="49" t="s">
        <v>650</v>
      </c>
      <c r="D195" s="49" t="s">
        <v>694</v>
      </c>
      <c r="E195" s="49" t="s">
        <v>308</v>
      </c>
      <c r="F195" s="52">
        <f t="shared" si="4"/>
        <v>24582.755</v>
      </c>
      <c r="G195" s="79"/>
      <c r="H195" s="52">
        <v>24582.755</v>
      </c>
    </row>
    <row r="196" spans="1:8" ht="12.75">
      <c r="A196" s="28">
        <f t="shared" si="5"/>
        <v>180</v>
      </c>
      <c r="B196" s="51" t="s">
        <v>311</v>
      </c>
      <c r="C196" s="49" t="s">
        <v>650</v>
      </c>
      <c r="D196" s="49" t="s">
        <v>440</v>
      </c>
      <c r="E196" s="49" t="s">
        <v>308</v>
      </c>
      <c r="F196" s="52">
        <f t="shared" si="4"/>
        <v>24582.755</v>
      </c>
      <c r="G196" s="78"/>
      <c r="H196" s="52">
        <v>24582.755</v>
      </c>
    </row>
    <row r="197" spans="1:8" ht="12.75">
      <c r="A197" s="28">
        <f t="shared" si="5"/>
        <v>181</v>
      </c>
      <c r="B197" s="51" t="s">
        <v>401</v>
      </c>
      <c r="C197" s="49" t="s">
        <v>650</v>
      </c>
      <c r="D197" s="49" t="s">
        <v>651</v>
      </c>
      <c r="E197" s="49" t="s">
        <v>308</v>
      </c>
      <c r="F197" s="52">
        <f t="shared" si="4"/>
        <v>8082.755</v>
      </c>
      <c r="G197" s="78"/>
      <c r="H197" s="52">
        <v>8082.755</v>
      </c>
    </row>
    <row r="198" spans="1:8" ht="12.75">
      <c r="A198" s="28">
        <f t="shared" si="5"/>
        <v>182</v>
      </c>
      <c r="B198" s="51" t="s">
        <v>402</v>
      </c>
      <c r="C198" s="49" t="s">
        <v>650</v>
      </c>
      <c r="D198" s="49" t="s">
        <v>651</v>
      </c>
      <c r="E198" s="49" t="s">
        <v>635</v>
      </c>
      <c r="F198" s="52">
        <f t="shared" si="4"/>
        <v>8082.755</v>
      </c>
      <c r="G198" s="78"/>
      <c r="H198" s="52">
        <v>8082.755</v>
      </c>
    </row>
    <row r="199" spans="1:8" s="11" customFormat="1" ht="25.5">
      <c r="A199" s="28">
        <f t="shared" si="5"/>
        <v>183</v>
      </c>
      <c r="B199" s="51" t="s">
        <v>539</v>
      </c>
      <c r="C199" s="49" t="s">
        <v>650</v>
      </c>
      <c r="D199" s="49" t="s">
        <v>652</v>
      </c>
      <c r="E199" s="49" t="s">
        <v>308</v>
      </c>
      <c r="F199" s="52">
        <f t="shared" si="4"/>
        <v>16500</v>
      </c>
      <c r="G199" s="79"/>
      <c r="H199" s="52">
        <v>16500</v>
      </c>
    </row>
    <row r="200" spans="1:8" ht="12.75">
      <c r="A200" s="28">
        <f t="shared" si="5"/>
        <v>184</v>
      </c>
      <c r="B200" s="51" t="s">
        <v>402</v>
      </c>
      <c r="C200" s="49" t="s">
        <v>650</v>
      </c>
      <c r="D200" s="49" t="s">
        <v>652</v>
      </c>
      <c r="E200" s="49" t="s">
        <v>635</v>
      </c>
      <c r="F200" s="52">
        <f t="shared" si="4"/>
        <v>16500</v>
      </c>
      <c r="G200" s="78"/>
      <c r="H200" s="52">
        <v>16500</v>
      </c>
    </row>
    <row r="201" spans="1:8" ht="12.75">
      <c r="A201" s="28">
        <f t="shared" si="5"/>
        <v>185</v>
      </c>
      <c r="B201" s="51" t="s">
        <v>191</v>
      </c>
      <c r="C201" s="49" t="s">
        <v>653</v>
      </c>
      <c r="D201" s="49" t="s">
        <v>59</v>
      </c>
      <c r="E201" s="49" t="s">
        <v>308</v>
      </c>
      <c r="F201" s="52">
        <f t="shared" si="4"/>
        <v>31063.238</v>
      </c>
      <c r="G201" s="78">
        <f>G203+G206+G210</f>
        <v>96</v>
      </c>
      <c r="H201" s="52">
        <v>30967.238</v>
      </c>
    </row>
    <row r="202" spans="1:8" ht="12.75">
      <c r="A202" s="28">
        <f t="shared" si="5"/>
        <v>186</v>
      </c>
      <c r="B202" s="51" t="s">
        <v>311</v>
      </c>
      <c r="C202" s="49" t="s">
        <v>653</v>
      </c>
      <c r="D202" s="49" t="s">
        <v>654</v>
      </c>
      <c r="E202" s="49" t="s">
        <v>308</v>
      </c>
      <c r="F202" s="52">
        <f t="shared" si="4"/>
        <v>25196.238</v>
      </c>
      <c r="G202" s="78">
        <f>G203</f>
        <v>96</v>
      </c>
      <c r="H202" s="52">
        <v>25100.238</v>
      </c>
    </row>
    <row r="203" spans="1:8" ht="12.75">
      <c r="A203" s="28">
        <f t="shared" si="5"/>
        <v>187</v>
      </c>
      <c r="B203" s="51" t="s">
        <v>402</v>
      </c>
      <c r="C203" s="49" t="s">
        <v>653</v>
      </c>
      <c r="D203" s="49" t="s">
        <v>654</v>
      </c>
      <c r="E203" s="49" t="s">
        <v>635</v>
      </c>
      <c r="F203" s="52">
        <f t="shared" si="4"/>
        <v>25196.238</v>
      </c>
      <c r="G203" s="78">
        <v>96</v>
      </c>
      <c r="H203" s="52">
        <v>25100.238</v>
      </c>
    </row>
    <row r="204" spans="1:8" ht="12.75">
      <c r="A204" s="28">
        <f t="shared" si="5"/>
        <v>188</v>
      </c>
      <c r="B204" s="51" t="s">
        <v>534</v>
      </c>
      <c r="C204" s="49" t="s">
        <v>653</v>
      </c>
      <c r="D204" s="49" t="s">
        <v>674</v>
      </c>
      <c r="E204" s="49" t="s">
        <v>308</v>
      </c>
      <c r="F204" s="52">
        <f t="shared" si="4"/>
        <v>5667</v>
      </c>
      <c r="G204" s="78"/>
      <c r="H204" s="52">
        <v>5667</v>
      </c>
    </row>
    <row r="205" spans="1:8" ht="38.25">
      <c r="A205" s="28">
        <f t="shared" si="5"/>
        <v>189</v>
      </c>
      <c r="B205" s="51" t="s">
        <v>192</v>
      </c>
      <c r="C205" s="49" t="s">
        <v>653</v>
      </c>
      <c r="D205" s="49" t="s">
        <v>655</v>
      </c>
      <c r="E205" s="49" t="s">
        <v>308</v>
      </c>
      <c r="F205" s="52">
        <f aca="true" t="shared" si="6" ref="F205:F270">SUM(H205+G205)</f>
        <v>5667</v>
      </c>
      <c r="G205" s="78"/>
      <c r="H205" s="52">
        <v>5667</v>
      </c>
    </row>
    <row r="206" spans="1:8" ht="12.75">
      <c r="A206" s="28">
        <f t="shared" si="5"/>
        <v>190</v>
      </c>
      <c r="B206" s="51" t="s">
        <v>402</v>
      </c>
      <c r="C206" s="49" t="s">
        <v>653</v>
      </c>
      <c r="D206" s="49" t="s">
        <v>655</v>
      </c>
      <c r="E206" s="49" t="s">
        <v>635</v>
      </c>
      <c r="F206" s="52">
        <f t="shared" si="6"/>
        <v>5667</v>
      </c>
      <c r="G206" s="78"/>
      <c r="H206" s="52">
        <v>5667</v>
      </c>
    </row>
    <row r="207" spans="1:8" ht="12.75">
      <c r="A207" s="28">
        <f t="shared" si="5"/>
        <v>191</v>
      </c>
      <c r="B207" s="51" t="s">
        <v>147</v>
      </c>
      <c r="C207" s="49" t="s">
        <v>653</v>
      </c>
      <c r="D207" s="49" t="s">
        <v>380</v>
      </c>
      <c r="E207" s="49" t="s">
        <v>308</v>
      </c>
      <c r="F207" s="52">
        <f t="shared" si="6"/>
        <v>200</v>
      </c>
      <c r="G207" s="78"/>
      <c r="H207" s="52">
        <v>200</v>
      </c>
    </row>
    <row r="208" spans="1:8" ht="38.25">
      <c r="A208" s="28">
        <f aca="true" t="shared" si="7" ref="A208:A276">A207+1</f>
        <v>192</v>
      </c>
      <c r="B208" s="51" t="s">
        <v>215</v>
      </c>
      <c r="C208" s="49" t="s">
        <v>653</v>
      </c>
      <c r="D208" s="49" t="s">
        <v>177</v>
      </c>
      <c r="E208" s="49" t="s">
        <v>308</v>
      </c>
      <c r="F208" s="52">
        <f t="shared" si="6"/>
        <v>200</v>
      </c>
      <c r="G208" s="78"/>
      <c r="H208" s="52">
        <v>200</v>
      </c>
    </row>
    <row r="209" spans="1:8" ht="63.75">
      <c r="A209" s="28">
        <f t="shared" si="7"/>
        <v>193</v>
      </c>
      <c r="B209" s="51" t="s">
        <v>520</v>
      </c>
      <c r="C209" s="49" t="s">
        <v>653</v>
      </c>
      <c r="D209" s="49" t="s">
        <v>419</v>
      </c>
      <c r="E209" s="49" t="s">
        <v>308</v>
      </c>
      <c r="F209" s="52">
        <f t="shared" si="6"/>
        <v>200</v>
      </c>
      <c r="G209" s="78"/>
      <c r="H209" s="52">
        <v>200</v>
      </c>
    </row>
    <row r="210" spans="1:8" ht="12.75">
      <c r="A210" s="28">
        <f t="shared" si="7"/>
        <v>194</v>
      </c>
      <c r="B210" s="51" t="s">
        <v>402</v>
      </c>
      <c r="C210" s="49" t="s">
        <v>653</v>
      </c>
      <c r="D210" s="49" t="s">
        <v>419</v>
      </c>
      <c r="E210" s="49" t="s">
        <v>635</v>
      </c>
      <c r="F210" s="52">
        <f t="shared" si="6"/>
        <v>200</v>
      </c>
      <c r="G210" s="78"/>
      <c r="H210" s="52">
        <v>200</v>
      </c>
    </row>
    <row r="211" spans="1:8" ht="12.75">
      <c r="A211" s="28">
        <f t="shared" si="7"/>
        <v>195</v>
      </c>
      <c r="B211" s="51" t="s">
        <v>193</v>
      </c>
      <c r="C211" s="49" t="s">
        <v>43</v>
      </c>
      <c r="D211" s="49" t="s">
        <v>59</v>
      </c>
      <c r="E211" s="49" t="s">
        <v>308</v>
      </c>
      <c r="F211" s="52">
        <f t="shared" si="6"/>
        <v>3409.007</v>
      </c>
      <c r="G211" s="78"/>
      <c r="H211" s="52">
        <v>3409.007</v>
      </c>
    </row>
    <row r="212" spans="1:8" ht="51">
      <c r="A212" s="28">
        <f t="shared" si="7"/>
        <v>196</v>
      </c>
      <c r="B212" s="51" t="s">
        <v>164</v>
      </c>
      <c r="C212" s="49" t="s">
        <v>43</v>
      </c>
      <c r="D212" s="49" t="s">
        <v>692</v>
      </c>
      <c r="E212" s="49" t="s">
        <v>308</v>
      </c>
      <c r="F212" s="52">
        <f t="shared" si="6"/>
        <v>1248.107</v>
      </c>
      <c r="G212" s="78"/>
      <c r="H212" s="52">
        <v>1248.107</v>
      </c>
    </row>
    <row r="213" spans="1:8" ht="12.75">
      <c r="A213" s="28">
        <f t="shared" si="7"/>
        <v>197</v>
      </c>
      <c r="B213" s="51" t="s">
        <v>311</v>
      </c>
      <c r="C213" s="49" t="s">
        <v>43</v>
      </c>
      <c r="D213" s="49" t="s">
        <v>645</v>
      </c>
      <c r="E213" s="49" t="s">
        <v>308</v>
      </c>
      <c r="F213" s="52">
        <f t="shared" si="6"/>
        <v>1248.107</v>
      </c>
      <c r="G213" s="78"/>
      <c r="H213" s="52">
        <v>1248.107</v>
      </c>
    </row>
    <row r="214" spans="1:8" ht="12.75">
      <c r="A214" s="28">
        <f t="shared" si="7"/>
        <v>198</v>
      </c>
      <c r="B214" s="51" t="s">
        <v>402</v>
      </c>
      <c r="C214" s="49" t="s">
        <v>43</v>
      </c>
      <c r="D214" s="49" t="s">
        <v>645</v>
      </c>
      <c r="E214" s="49" t="s">
        <v>635</v>
      </c>
      <c r="F214" s="52">
        <f t="shared" si="6"/>
        <v>1248.107</v>
      </c>
      <c r="G214" s="78"/>
      <c r="H214" s="52">
        <v>1248.107</v>
      </c>
    </row>
    <row r="215" spans="1:8" ht="12.75">
      <c r="A215" s="28">
        <f t="shared" si="7"/>
        <v>199</v>
      </c>
      <c r="B215" s="51" t="s">
        <v>283</v>
      </c>
      <c r="C215" s="49" t="s">
        <v>43</v>
      </c>
      <c r="D215" s="49" t="s">
        <v>304</v>
      </c>
      <c r="E215" s="49" t="s">
        <v>308</v>
      </c>
      <c r="F215" s="52">
        <f t="shared" si="6"/>
        <v>2160.9</v>
      </c>
      <c r="G215" s="78"/>
      <c r="H215" s="52">
        <v>2160.9</v>
      </c>
    </row>
    <row r="216" spans="1:8" ht="51">
      <c r="A216" s="28">
        <f t="shared" si="7"/>
        <v>200</v>
      </c>
      <c r="B216" s="51" t="s">
        <v>216</v>
      </c>
      <c r="C216" s="49" t="s">
        <v>43</v>
      </c>
      <c r="D216" s="49" t="s">
        <v>584</v>
      </c>
      <c r="E216" s="49" t="s">
        <v>308</v>
      </c>
      <c r="F216" s="52">
        <f t="shared" si="6"/>
        <v>1492</v>
      </c>
      <c r="G216" s="78"/>
      <c r="H216" s="52">
        <v>1492</v>
      </c>
    </row>
    <row r="217" spans="1:8" ht="63.75">
      <c r="A217" s="28">
        <f t="shared" si="7"/>
        <v>201</v>
      </c>
      <c r="B217" s="51" t="s">
        <v>521</v>
      </c>
      <c r="C217" s="49" t="s">
        <v>43</v>
      </c>
      <c r="D217" s="49" t="s">
        <v>346</v>
      </c>
      <c r="E217" s="49" t="s">
        <v>308</v>
      </c>
      <c r="F217" s="52">
        <f t="shared" si="6"/>
        <v>380</v>
      </c>
      <c r="G217" s="78"/>
      <c r="H217" s="52">
        <v>380</v>
      </c>
    </row>
    <row r="218" spans="1:8" ht="12.75">
      <c r="A218" s="28">
        <f t="shared" si="7"/>
        <v>202</v>
      </c>
      <c r="B218" s="51" t="s">
        <v>364</v>
      </c>
      <c r="C218" s="49" t="s">
        <v>43</v>
      </c>
      <c r="D218" s="49" t="s">
        <v>346</v>
      </c>
      <c r="E218" s="49" t="s">
        <v>36</v>
      </c>
      <c r="F218" s="52">
        <f t="shared" si="6"/>
        <v>380</v>
      </c>
      <c r="G218" s="78"/>
      <c r="H218" s="52">
        <v>380</v>
      </c>
    </row>
    <row r="219" spans="1:8" s="11" customFormat="1" ht="51">
      <c r="A219" s="28">
        <f t="shared" si="7"/>
        <v>203</v>
      </c>
      <c r="B219" s="51" t="s">
        <v>62</v>
      </c>
      <c r="C219" s="49" t="s">
        <v>43</v>
      </c>
      <c r="D219" s="49" t="s">
        <v>347</v>
      </c>
      <c r="E219" s="49" t="s">
        <v>308</v>
      </c>
      <c r="F219" s="52">
        <f t="shared" si="6"/>
        <v>280</v>
      </c>
      <c r="G219" s="79"/>
      <c r="H219" s="52">
        <v>280</v>
      </c>
    </row>
    <row r="220" spans="1:8" s="11" customFormat="1" ht="12.75">
      <c r="A220" s="28">
        <f t="shared" si="7"/>
        <v>204</v>
      </c>
      <c r="B220" s="51" t="s">
        <v>364</v>
      </c>
      <c r="C220" s="49" t="s">
        <v>43</v>
      </c>
      <c r="D220" s="49" t="s">
        <v>347</v>
      </c>
      <c r="E220" s="49" t="s">
        <v>36</v>
      </c>
      <c r="F220" s="52">
        <f t="shared" si="6"/>
        <v>280</v>
      </c>
      <c r="G220" s="79"/>
      <c r="H220" s="52">
        <v>280</v>
      </c>
    </row>
    <row r="221" spans="1:8" ht="63.75">
      <c r="A221" s="28">
        <f t="shared" si="7"/>
        <v>205</v>
      </c>
      <c r="B221" s="51" t="s">
        <v>513</v>
      </c>
      <c r="C221" s="49" t="s">
        <v>43</v>
      </c>
      <c r="D221" s="49" t="s">
        <v>349</v>
      </c>
      <c r="E221" s="49" t="s">
        <v>308</v>
      </c>
      <c r="F221" s="52">
        <f t="shared" si="6"/>
        <v>832</v>
      </c>
      <c r="G221" s="78"/>
      <c r="H221" s="52">
        <v>832</v>
      </c>
    </row>
    <row r="222" spans="1:8" ht="12.75">
      <c r="A222" s="28">
        <f t="shared" si="7"/>
        <v>206</v>
      </c>
      <c r="B222" s="51" t="s">
        <v>364</v>
      </c>
      <c r="C222" s="49" t="s">
        <v>43</v>
      </c>
      <c r="D222" s="49" t="s">
        <v>349</v>
      </c>
      <c r="E222" s="49" t="s">
        <v>36</v>
      </c>
      <c r="F222" s="52">
        <f t="shared" si="6"/>
        <v>832</v>
      </c>
      <c r="G222" s="78"/>
      <c r="H222" s="52">
        <v>832</v>
      </c>
    </row>
    <row r="223" spans="1:8" ht="25.5">
      <c r="A223" s="28">
        <f t="shared" si="7"/>
        <v>207</v>
      </c>
      <c r="B223" s="51" t="s">
        <v>194</v>
      </c>
      <c r="C223" s="49" t="s">
        <v>43</v>
      </c>
      <c r="D223" s="49" t="s">
        <v>542</v>
      </c>
      <c r="E223" s="49" t="s">
        <v>308</v>
      </c>
      <c r="F223" s="52">
        <f t="shared" si="6"/>
        <v>424</v>
      </c>
      <c r="G223" s="78"/>
      <c r="H223" s="52">
        <v>424</v>
      </c>
    </row>
    <row r="224" spans="1:8" s="11" customFormat="1" ht="12.75">
      <c r="A224" s="28">
        <f t="shared" si="7"/>
        <v>208</v>
      </c>
      <c r="B224" s="51" t="s">
        <v>364</v>
      </c>
      <c r="C224" s="49" t="s">
        <v>43</v>
      </c>
      <c r="D224" s="49" t="s">
        <v>542</v>
      </c>
      <c r="E224" s="49" t="s">
        <v>36</v>
      </c>
      <c r="F224" s="52">
        <f t="shared" si="6"/>
        <v>424</v>
      </c>
      <c r="G224" s="79"/>
      <c r="H224" s="52">
        <v>424</v>
      </c>
    </row>
    <row r="225" spans="1:8" ht="38.25">
      <c r="A225" s="28">
        <f t="shared" si="7"/>
        <v>209</v>
      </c>
      <c r="B225" s="51" t="s">
        <v>195</v>
      </c>
      <c r="C225" s="49" t="s">
        <v>43</v>
      </c>
      <c r="D225" s="49" t="s">
        <v>544</v>
      </c>
      <c r="E225" s="49" t="s">
        <v>308</v>
      </c>
      <c r="F225" s="52">
        <f t="shared" si="6"/>
        <v>244.9</v>
      </c>
      <c r="G225" s="78"/>
      <c r="H225" s="52">
        <v>244.9</v>
      </c>
    </row>
    <row r="226" spans="1:8" ht="12.75">
      <c r="A226" s="28">
        <f t="shared" si="7"/>
        <v>210</v>
      </c>
      <c r="B226" s="51" t="s">
        <v>364</v>
      </c>
      <c r="C226" s="49" t="s">
        <v>43</v>
      </c>
      <c r="D226" s="49" t="s">
        <v>544</v>
      </c>
      <c r="E226" s="49" t="s">
        <v>36</v>
      </c>
      <c r="F226" s="52">
        <f t="shared" si="6"/>
        <v>244.9</v>
      </c>
      <c r="G226" s="78"/>
      <c r="H226" s="52">
        <v>244.9</v>
      </c>
    </row>
    <row r="227" spans="1:8" ht="12.75">
      <c r="A227" s="57">
        <f t="shared" si="7"/>
        <v>211</v>
      </c>
      <c r="B227" s="54" t="s">
        <v>196</v>
      </c>
      <c r="C227" s="55" t="s">
        <v>657</v>
      </c>
      <c r="D227" s="55" t="s">
        <v>59</v>
      </c>
      <c r="E227" s="55" t="s">
        <v>308</v>
      </c>
      <c r="F227" s="56">
        <f t="shared" si="6"/>
        <v>57534.1</v>
      </c>
      <c r="G227" s="78"/>
      <c r="H227" s="56">
        <v>57534.1</v>
      </c>
    </row>
    <row r="228" spans="1:8" ht="12.75">
      <c r="A228" s="28">
        <f t="shared" si="7"/>
        <v>212</v>
      </c>
      <c r="B228" s="51" t="s">
        <v>197</v>
      </c>
      <c r="C228" s="49" t="s">
        <v>658</v>
      </c>
      <c r="D228" s="49" t="s">
        <v>59</v>
      </c>
      <c r="E228" s="49" t="s">
        <v>308</v>
      </c>
      <c r="F228" s="52">
        <f t="shared" si="6"/>
        <v>2349</v>
      </c>
      <c r="G228" s="78"/>
      <c r="H228" s="52">
        <v>2349</v>
      </c>
    </row>
    <row r="229" spans="1:8" ht="25.5">
      <c r="A229" s="28">
        <f t="shared" si="7"/>
        <v>213</v>
      </c>
      <c r="B229" s="51" t="s">
        <v>697</v>
      </c>
      <c r="C229" s="49" t="s">
        <v>658</v>
      </c>
      <c r="D229" s="49" t="s">
        <v>659</v>
      </c>
      <c r="E229" s="49" t="s">
        <v>308</v>
      </c>
      <c r="F229" s="52">
        <f t="shared" si="6"/>
        <v>2349</v>
      </c>
      <c r="G229" s="78"/>
      <c r="H229" s="52">
        <v>2349</v>
      </c>
    </row>
    <row r="230" spans="1:8" ht="12.75">
      <c r="A230" s="28">
        <f t="shared" si="7"/>
        <v>214</v>
      </c>
      <c r="B230" s="51" t="s">
        <v>104</v>
      </c>
      <c r="C230" s="49" t="s">
        <v>658</v>
      </c>
      <c r="D230" s="49" t="s">
        <v>659</v>
      </c>
      <c r="E230" s="49" t="s">
        <v>660</v>
      </c>
      <c r="F230" s="52">
        <f t="shared" si="6"/>
        <v>2349</v>
      </c>
      <c r="G230" s="78"/>
      <c r="H230" s="52">
        <v>2349</v>
      </c>
    </row>
    <row r="231" spans="1:8" ht="12.75">
      <c r="A231" s="28">
        <f t="shared" si="7"/>
        <v>215</v>
      </c>
      <c r="B231" s="51" t="s">
        <v>198</v>
      </c>
      <c r="C231" s="49" t="s">
        <v>661</v>
      </c>
      <c r="D231" s="49" t="s">
        <v>59</v>
      </c>
      <c r="E231" s="49" t="s">
        <v>308</v>
      </c>
      <c r="F231" s="52">
        <f t="shared" si="6"/>
        <v>55185.1</v>
      </c>
      <c r="G231" s="78"/>
      <c r="H231" s="52">
        <v>55185.1</v>
      </c>
    </row>
    <row r="232" spans="1:8" ht="12.75">
      <c r="A232" s="28">
        <f t="shared" si="7"/>
        <v>216</v>
      </c>
      <c r="B232" s="51" t="s">
        <v>199</v>
      </c>
      <c r="C232" s="49" t="s">
        <v>661</v>
      </c>
      <c r="D232" s="49" t="s">
        <v>687</v>
      </c>
      <c r="E232" s="49" t="s">
        <v>308</v>
      </c>
      <c r="F232" s="52">
        <f t="shared" si="6"/>
        <v>16583</v>
      </c>
      <c r="G232" s="78"/>
      <c r="H232" s="52">
        <v>16583</v>
      </c>
    </row>
    <row r="233" spans="1:8" ht="25.5">
      <c r="A233" s="28">
        <f t="shared" si="7"/>
        <v>217</v>
      </c>
      <c r="B233" s="51" t="s">
        <v>200</v>
      </c>
      <c r="C233" s="49" t="s">
        <v>661</v>
      </c>
      <c r="D233" s="49" t="s">
        <v>498</v>
      </c>
      <c r="E233" s="49" t="s">
        <v>308</v>
      </c>
      <c r="F233" s="52">
        <f t="shared" si="6"/>
        <v>7023</v>
      </c>
      <c r="G233" s="78"/>
      <c r="H233" s="52">
        <v>7023</v>
      </c>
    </row>
    <row r="234" spans="1:8" ht="12.75">
      <c r="A234" s="28">
        <f t="shared" si="7"/>
        <v>218</v>
      </c>
      <c r="B234" s="51" t="s">
        <v>104</v>
      </c>
      <c r="C234" s="49" t="s">
        <v>661</v>
      </c>
      <c r="D234" s="49" t="s">
        <v>498</v>
      </c>
      <c r="E234" s="49" t="s">
        <v>660</v>
      </c>
      <c r="F234" s="52">
        <f t="shared" si="6"/>
        <v>7023</v>
      </c>
      <c r="G234" s="78"/>
      <c r="H234" s="52">
        <v>7023</v>
      </c>
    </row>
    <row r="235" spans="1:8" ht="25.5">
      <c r="A235" s="28">
        <f t="shared" si="7"/>
        <v>219</v>
      </c>
      <c r="B235" s="51" t="s">
        <v>258</v>
      </c>
      <c r="C235" s="49" t="s">
        <v>661</v>
      </c>
      <c r="D235" s="49" t="s">
        <v>629</v>
      </c>
      <c r="E235" s="49" t="s">
        <v>308</v>
      </c>
      <c r="F235" s="52">
        <f t="shared" si="6"/>
        <v>9560</v>
      </c>
      <c r="G235" s="78"/>
      <c r="H235" s="52">
        <v>9560</v>
      </c>
    </row>
    <row r="236" spans="1:8" ht="12.75">
      <c r="A236" s="28">
        <f t="shared" si="7"/>
        <v>220</v>
      </c>
      <c r="B236" s="51" t="s">
        <v>104</v>
      </c>
      <c r="C236" s="49" t="s">
        <v>661</v>
      </c>
      <c r="D236" s="49" t="s">
        <v>629</v>
      </c>
      <c r="E236" s="49" t="s">
        <v>660</v>
      </c>
      <c r="F236" s="52">
        <f t="shared" si="6"/>
        <v>8889</v>
      </c>
      <c r="G236" s="78">
        <v>-671</v>
      </c>
      <c r="H236" s="52">
        <v>9560</v>
      </c>
    </row>
    <row r="237" spans="1:8" ht="12.75">
      <c r="A237" s="28">
        <f aca="true" t="shared" si="8" ref="A237:A242">SUM(A236+1)</f>
        <v>221</v>
      </c>
      <c r="B237" s="82" t="s">
        <v>272</v>
      </c>
      <c r="C237" s="83" t="s">
        <v>661</v>
      </c>
      <c r="D237" s="83" t="s">
        <v>629</v>
      </c>
      <c r="E237" s="83" t="s">
        <v>253</v>
      </c>
      <c r="F237" s="52">
        <f t="shared" si="6"/>
        <v>671</v>
      </c>
      <c r="G237" s="78">
        <v>671</v>
      </c>
      <c r="H237" s="52">
        <v>0</v>
      </c>
    </row>
    <row r="238" spans="1:8" ht="12.75">
      <c r="A238" s="28">
        <f t="shared" si="8"/>
        <v>222</v>
      </c>
      <c r="B238" s="51" t="s">
        <v>278</v>
      </c>
      <c r="C238" s="49" t="s">
        <v>661</v>
      </c>
      <c r="D238" s="49" t="s">
        <v>683</v>
      </c>
      <c r="E238" s="49" t="s">
        <v>308</v>
      </c>
      <c r="F238" s="52">
        <f t="shared" si="6"/>
        <v>36679.7</v>
      </c>
      <c r="G238" s="78"/>
      <c r="H238" s="52">
        <v>36679.7</v>
      </c>
    </row>
    <row r="239" spans="1:8" ht="12.75">
      <c r="A239" s="28">
        <f t="shared" si="8"/>
        <v>223</v>
      </c>
      <c r="B239" s="51" t="s">
        <v>448</v>
      </c>
      <c r="C239" s="49" t="s">
        <v>661</v>
      </c>
      <c r="D239" s="49" t="s">
        <v>221</v>
      </c>
      <c r="E239" s="49" t="s">
        <v>308</v>
      </c>
      <c r="F239" s="52">
        <f t="shared" si="6"/>
        <v>598.7</v>
      </c>
      <c r="G239" s="78"/>
      <c r="H239" s="52">
        <v>598.7</v>
      </c>
    </row>
    <row r="240" spans="1:8" ht="25.5">
      <c r="A240" s="28">
        <f t="shared" si="8"/>
        <v>224</v>
      </c>
      <c r="B240" s="51" t="s">
        <v>514</v>
      </c>
      <c r="C240" s="49" t="s">
        <v>661</v>
      </c>
      <c r="D240" s="49" t="s">
        <v>626</v>
      </c>
      <c r="E240" s="49" t="s">
        <v>308</v>
      </c>
      <c r="F240" s="52">
        <f t="shared" si="6"/>
        <v>598.7</v>
      </c>
      <c r="G240" s="78"/>
      <c r="H240" s="52">
        <v>598.7</v>
      </c>
    </row>
    <row r="241" spans="1:8" s="11" customFormat="1" ht="12.75">
      <c r="A241" s="28">
        <f t="shared" si="8"/>
        <v>225</v>
      </c>
      <c r="B241" s="51" t="s">
        <v>104</v>
      </c>
      <c r="C241" s="49" t="s">
        <v>661</v>
      </c>
      <c r="D241" s="49" t="s">
        <v>626</v>
      </c>
      <c r="E241" s="49" t="s">
        <v>660</v>
      </c>
      <c r="F241" s="52">
        <f t="shared" si="6"/>
        <v>598.7</v>
      </c>
      <c r="G241" s="79"/>
      <c r="H241" s="52">
        <v>598.7</v>
      </c>
    </row>
    <row r="242" spans="1:8" ht="63.75">
      <c r="A242" s="28">
        <f t="shared" si="8"/>
        <v>226</v>
      </c>
      <c r="B242" s="51" t="s">
        <v>517</v>
      </c>
      <c r="C242" s="49" t="s">
        <v>661</v>
      </c>
      <c r="D242" s="49" t="s">
        <v>224</v>
      </c>
      <c r="E242" s="49" t="s">
        <v>308</v>
      </c>
      <c r="F242" s="52">
        <f t="shared" si="6"/>
        <v>36081</v>
      </c>
      <c r="G242" s="78"/>
      <c r="H242" s="52">
        <v>36081</v>
      </c>
    </row>
    <row r="243" spans="1:8" ht="51">
      <c r="A243" s="28">
        <f t="shared" si="7"/>
        <v>227</v>
      </c>
      <c r="B243" s="51" t="s">
        <v>108</v>
      </c>
      <c r="C243" s="49" t="s">
        <v>661</v>
      </c>
      <c r="D243" s="49" t="s">
        <v>174</v>
      </c>
      <c r="E243" s="49" t="s">
        <v>308</v>
      </c>
      <c r="F243" s="52">
        <f t="shared" si="6"/>
        <v>36081</v>
      </c>
      <c r="G243" s="78"/>
      <c r="H243" s="52">
        <v>36081</v>
      </c>
    </row>
    <row r="244" spans="1:8" ht="12.75">
      <c r="A244" s="28">
        <f t="shared" si="7"/>
        <v>228</v>
      </c>
      <c r="B244" s="51" t="s">
        <v>109</v>
      </c>
      <c r="C244" s="49" t="s">
        <v>661</v>
      </c>
      <c r="D244" s="49" t="s">
        <v>174</v>
      </c>
      <c r="E244" s="49" t="s">
        <v>249</v>
      </c>
      <c r="F244" s="52">
        <f t="shared" si="6"/>
        <v>32576</v>
      </c>
      <c r="G244" s="78">
        <v>-3505</v>
      </c>
      <c r="H244" s="52">
        <v>36081</v>
      </c>
    </row>
    <row r="245" spans="1:8" ht="12.75">
      <c r="A245" s="28"/>
      <c r="B245" s="82" t="s">
        <v>272</v>
      </c>
      <c r="C245" s="49" t="s">
        <v>661</v>
      </c>
      <c r="D245" s="49" t="s">
        <v>174</v>
      </c>
      <c r="E245" s="49" t="s">
        <v>253</v>
      </c>
      <c r="F245" s="52">
        <f t="shared" si="6"/>
        <v>3505</v>
      </c>
      <c r="G245" s="78">
        <v>3505</v>
      </c>
      <c r="H245" s="52"/>
    </row>
    <row r="246" spans="1:8" ht="12.75">
      <c r="A246" s="28">
        <f>A244+1</f>
        <v>229</v>
      </c>
      <c r="B246" s="51" t="s">
        <v>147</v>
      </c>
      <c r="C246" s="49" t="s">
        <v>661</v>
      </c>
      <c r="D246" s="49" t="s">
        <v>380</v>
      </c>
      <c r="E246" s="49" t="s">
        <v>308</v>
      </c>
      <c r="F246" s="52">
        <f t="shared" si="6"/>
        <v>239.4</v>
      </c>
      <c r="G246" s="78"/>
      <c r="H246" s="52">
        <v>239.4</v>
      </c>
    </row>
    <row r="247" spans="1:8" ht="25.5">
      <c r="A247" s="28">
        <f t="shared" si="7"/>
        <v>230</v>
      </c>
      <c r="B247" s="51" t="s">
        <v>205</v>
      </c>
      <c r="C247" s="49" t="s">
        <v>661</v>
      </c>
      <c r="D247" s="49" t="s">
        <v>176</v>
      </c>
      <c r="E247" s="49" t="s">
        <v>308</v>
      </c>
      <c r="F247" s="52">
        <f t="shared" si="6"/>
        <v>239.4</v>
      </c>
      <c r="G247" s="78"/>
      <c r="H247" s="52">
        <v>239.4</v>
      </c>
    </row>
    <row r="248" spans="1:8" ht="38.25">
      <c r="A248" s="28">
        <f t="shared" si="7"/>
        <v>231</v>
      </c>
      <c r="B248" s="51" t="s">
        <v>515</v>
      </c>
      <c r="C248" s="49" t="s">
        <v>661</v>
      </c>
      <c r="D248" s="49" t="s">
        <v>507</v>
      </c>
      <c r="E248" s="49" t="s">
        <v>308</v>
      </c>
      <c r="F248" s="52">
        <f t="shared" si="6"/>
        <v>239.4</v>
      </c>
      <c r="G248" s="78"/>
      <c r="H248" s="52">
        <v>239.4</v>
      </c>
    </row>
    <row r="249" spans="1:8" ht="12.75">
      <c r="A249" s="28">
        <f t="shared" si="7"/>
        <v>232</v>
      </c>
      <c r="B249" s="51" t="s">
        <v>104</v>
      </c>
      <c r="C249" s="49" t="s">
        <v>661</v>
      </c>
      <c r="D249" s="49" t="s">
        <v>507</v>
      </c>
      <c r="E249" s="49" t="s">
        <v>660</v>
      </c>
      <c r="F249" s="52">
        <f t="shared" si="6"/>
        <v>239.4</v>
      </c>
      <c r="G249" s="78"/>
      <c r="H249" s="52">
        <v>239.4</v>
      </c>
    </row>
    <row r="250" spans="1:8" ht="12.75">
      <c r="A250" s="28">
        <f t="shared" si="7"/>
        <v>233</v>
      </c>
      <c r="B250" s="51" t="s">
        <v>283</v>
      </c>
      <c r="C250" s="49" t="s">
        <v>661</v>
      </c>
      <c r="D250" s="49" t="s">
        <v>304</v>
      </c>
      <c r="E250" s="49" t="s">
        <v>308</v>
      </c>
      <c r="F250" s="52">
        <f t="shared" si="6"/>
        <v>1683</v>
      </c>
      <c r="G250" s="78"/>
      <c r="H250" s="52">
        <v>1683</v>
      </c>
    </row>
    <row r="251" spans="1:8" ht="25.5">
      <c r="A251" s="28">
        <f t="shared" si="7"/>
        <v>234</v>
      </c>
      <c r="B251" s="51" t="s">
        <v>516</v>
      </c>
      <c r="C251" s="49" t="s">
        <v>661</v>
      </c>
      <c r="D251" s="49" t="s">
        <v>331</v>
      </c>
      <c r="E251" s="49" t="s">
        <v>308</v>
      </c>
      <c r="F251" s="52">
        <f t="shared" si="6"/>
        <v>900</v>
      </c>
      <c r="G251" s="78"/>
      <c r="H251" s="52">
        <v>900</v>
      </c>
    </row>
    <row r="252" spans="1:8" s="11" customFormat="1" ht="12.75">
      <c r="A252" s="28">
        <f t="shared" si="7"/>
        <v>235</v>
      </c>
      <c r="B252" s="51" t="s">
        <v>364</v>
      </c>
      <c r="C252" s="49" t="s">
        <v>661</v>
      </c>
      <c r="D252" s="49" t="s">
        <v>331</v>
      </c>
      <c r="E252" s="49" t="s">
        <v>36</v>
      </c>
      <c r="F252" s="52">
        <f t="shared" si="6"/>
        <v>900</v>
      </c>
      <c r="G252" s="79"/>
      <c r="H252" s="52">
        <v>900</v>
      </c>
    </row>
    <row r="253" spans="1:8" ht="38.25">
      <c r="A253" s="28">
        <f t="shared" si="7"/>
        <v>236</v>
      </c>
      <c r="B253" s="51" t="s">
        <v>501</v>
      </c>
      <c r="C253" s="49" t="s">
        <v>661</v>
      </c>
      <c r="D253" s="49" t="s">
        <v>341</v>
      </c>
      <c r="E253" s="49" t="s">
        <v>308</v>
      </c>
      <c r="F253" s="52">
        <f t="shared" si="6"/>
        <v>493</v>
      </c>
      <c r="G253" s="78"/>
      <c r="H253" s="52">
        <v>493</v>
      </c>
    </row>
    <row r="254" spans="1:8" ht="12.75">
      <c r="A254" s="28">
        <f t="shared" si="7"/>
        <v>237</v>
      </c>
      <c r="B254" s="51" t="s">
        <v>364</v>
      </c>
      <c r="C254" s="49" t="s">
        <v>661</v>
      </c>
      <c r="D254" s="49" t="s">
        <v>341</v>
      </c>
      <c r="E254" s="49" t="s">
        <v>36</v>
      </c>
      <c r="F254" s="52">
        <f t="shared" si="6"/>
        <v>493</v>
      </c>
      <c r="G254" s="78"/>
      <c r="H254" s="52">
        <v>493</v>
      </c>
    </row>
    <row r="255" spans="1:8" ht="40.5" customHeight="1">
      <c r="A255" s="28">
        <f t="shared" si="7"/>
        <v>238</v>
      </c>
      <c r="B255" s="51" t="s">
        <v>300</v>
      </c>
      <c r="C255" s="49" t="s">
        <v>661</v>
      </c>
      <c r="D255" s="49" t="s">
        <v>546</v>
      </c>
      <c r="E255" s="49" t="s">
        <v>308</v>
      </c>
      <c r="F255" s="52">
        <f t="shared" si="6"/>
        <v>290</v>
      </c>
      <c r="G255" s="78"/>
      <c r="H255" s="52">
        <v>290</v>
      </c>
    </row>
    <row r="256" spans="1:8" ht="12.75">
      <c r="A256" s="28">
        <f t="shared" si="7"/>
        <v>239</v>
      </c>
      <c r="B256" s="51" t="s">
        <v>364</v>
      </c>
      <c r="C256" s="49" t="s">
        <v>661</v>
      </c>
      <c r="D256" s="49" t="s">
        <v>546</v>
      </c>
      <c r="E256" s="49" t="s">
        <v>36</v>
      </c>
      <c r="F256" s="52">
        <f t="shared" si="6"/>
        <v>290</v>
      </c>
      <c r="G256" s="78"/>
      <c r="H256" s="52">
        <v>290</v>
      </c>
    </row>
    <row r="257" spans="1:8" ht="12.75">
      <c r="A257" s="57">
        <f t="shared" si="7"/>
        <v>240</v>
      </c>
      <c r="B257" s="54" t="s">
        <v>502</v>
      </c>
      <c r="C257" s="55" t="s">
        <v>662</v>
      </c>
      <c r="D257" s="55" t="s">
        <v>59</v>
      </c>
      <c r="E257" s="55" t="s">
        <v>308</v>
      </c>
      <c r="F257" s="56">
        <f t="shared" si="6"/>
        <v>2504</v>
      </c>
      <c r="G257" s="78">
        <f>G261+G266</f>
        <v>450</v>
      </c>
      <c r="H257" s="56">
        <v>2054</v>
      </c>
    </row>
    <row r="258" spans="1:8" ht="12.75">
      <c r="A258" s="28">
        <f t="shared" si="7"/>
        <v>241</v>
      </c>
      <c r="B258" s="51" t="s">
        <v>503</v>
      </c>
      <c r="C258" s="49" t="s">
        <v>663</v>
      </c>
      <c r="D258" s="49" t="s">
        <v>59</v>
      </c>
      <c r="E258" s="49" t="s">
        <v>308</v>
      </c>
      <c r="F258" s="52">
        <f t="shared" si="6"/>
        <v>400</v>
      </c>
      <c r="G258" s="78"/>
      <c r="H258" s="52">
        <v>400</v>
      </c>
    </row>
    <row r="259" spans="1:8" ht="12.75">
      <c r="A259" s="28">
        <f t="shared" si="7"/>
        <v>242</v>
      </c>
      <c r="B259" s="51" t="s">
        <v>504</v>
      </c>
      <c r="C259" s="49" t="s">
        <v>663</v>
      </c>
      <c r="D259" s="49" t="s">
        <v>695</v>
      </c>
      <c r="E259" s="49" t="s">
        <v>308</v>
      </c>
      <c r="F259" s="52">
        <f t="shared" si="6"/>
        <v>400</v>
      </c>
      <c r="G259" s="78"/>
      <c r="H259" s="52">
        <v>400</v>
      </c>
    </row>
    <row r="260" spans="1:8" ht="25.5">
      <c r="A260" s="28">
        <f t="shared" si="7"/>
        <v>243</v>
      </c>
      <c r="B260" s="51" t="s">
        <v>696</v>
      </c>
      <c r="C260" s="49" t="s">
        <v>663</v>
      </c>
      <c r="D260" s="49" t="s">
        <v>656</v>
      </c>
      <c r="E260" s="49" t="s">
        <v>308</v>
      </c>
      <c r="F260" s="52">
        <f t="shared" si="6"/>
        <v>400</v>
      </c>
      <c r="G260" s="78"/>
      <c r="H260" s="52">
        <v>400</v>
      </c>
    </row>
    <row r="261" spans="1:8" ht="12.75">
      <c r="A261" s="28">
        <f t="shared" si="7"/>
        <v>244</v>
      </c>
      <c r="B261" s="51" t="s">
        <v>402</v>
      </c>
      <c r="C261" s="49" t="s">
        <v>663</v>
      </c>
      <c r="D261" s="49" t="s">
        <v>656</v>
      </c>
      <c r="E261" s="49" t="s">
        <v>635</v>
      </c>
      <c r="F261" s="52">
        <f t="shared" si="6"/>
        <v>400</v>
      </c>
      <c r="G261" s="78"/>
      <c r="H261" s="52">
        <v>400</v>
      </c>
    </row>
    <row r="262" spans="1:8" ht="12.75">
      <c r="A262" s="28">
        <f t="shared" si="7"/>
        <v>245</v>
      </c>
      <c r="B262" s="51" t="s">
        <v>505</v>
      </c>
      <c r="C262" s="49" t="s">
        <v>44</v>
      </c>
      <c r="D262" s="49" t="s">
        <v>59</v>
      </c>
      <c r="E262" s="49" t="s">
        <v>308</v>
      </c>
      <c r="F262" s="52">
        <f t="shared" si="6"/>
        <v>2104</v>
      </c>
      <c r="G262" s="78">
        <f>G266</f>
        <v>450</v>
      </c>
      <c r="H262" s="52">
        <v>1654</v>
      </c>
    </row>
    <row r="263" spans="1:8" ht="12.75">
      <c r="A263" s="28">
        <f t="shared" si="7"/>
        <v>246</v>
      </c>
      <c r="B263" s="51" t="s">
        <v>96</v>
      </c>
      <c r="C263" s="49" t="s">
        <v>44</v>
      </c>
      <c r="D263" s="49" t="s">
        <v>94</v>
      </c>
      <c r="E263" s="49" t="s">
        <v>308</v>
      </c>
      <c r="F263" s="52">
        <f t="shared" si="6"/>
        <v>2104</v>
      </c>
      <c r="G263" s="78">
        <f>G266</f>
        <v>450</v>
      </c>
      <c r="H263" s="52">
        <v>1654</v>
      </c>
    </row>
    <row r="264" spans="1:8" ht="12.75">
      <c r="A264" s="28">
        <f t="shared" si="7"/>
        <v>247</v>
      </c>
      <c r="B264" s="51" t="s">
        <v>97</v>
      </c>
      <c r="C264" s="49" t="s">
        <v>44</v>
      </c>
      <c r="D264" s="49" t="s">
        <v>93</v>
      </c>
      <c r="E264" s="49" t="s">
        <v>308</v>
      </c>
      <c r="F264" s="52">
        <f t="shared" si="6"/>
        <v>2104</v>
      </c>
      <c r="G264" s="78">
        <f>G266</f>
        <v>450</v>
      </c>
      <c r="H264" s="52">
        <v>1654</v>
      </c>
    </row>
    <row r="265" spans="1:8" ht="42" customHeight="1">
      <c r="A265" s="28">
        <f t="shared" si="7"/>
        <v>248</v>
      </c>
      <c r="B265" s="51" t="s">
        <v>95</v>
      </c>
      <c r="C265" s="49" t="s">
        <v>44</v>
      </c>
      <c r="D265" s="49" t="s">
        <v>92</v>
      </c>
      <c r="E265" s="49" t="s">
        <v>308</v>
      </c>
      <c r="F265" s="52">
        <f t="shared" si="6"/>
        <v>2104</v>
      </c>
      <c r="G265" s="78">
        <f>G266</f>
        <v>450</v>
      </c>
      <c r="H265" s="52">
        <v>1654</v>
      </c>
    </row>
    <row r="266" spans="1:8" ht="12.75">
      <c r="A266" s="28">
        <f t="shared" si="7"/>
        <v>249</v>
      </c>
      <c r="B266" s="51" t="s">
        <v>402</v>
      </c>
      <c r="C266" s="49" t="s">
        <v>44</v>
      </c>
      <c r="D266" s="49" t="s">
        <v>92</v>
      </c>
      <c r="E266" s="49" t="s">
        <v>635</v>
      </c>
      <c r="F266" s="52">
        <f t="shared" si="6"/>
        <v>2104</v>
      </c>
      <c r="G266" s="78">
        <v>450</v>
      </c>
      <c r="H266" s="52">
        <v>1654</v>
      </c>
    </row>
    <row r="267" spans="1:8" ht="38.25">
      <c r="A267" s="57">
        <f t="shared" si="7"/>
        <v>250</v>
      </c>
      <c r="B267" s="54" t="s">
        <v>506</v>
      </c>
      <c r="C267" s="55" t="s">
        <v>112</v>
      </c>
      <c r="D267" s="55" t="s">
        <v>59</v>
      </c>
      <c r="E267" s="55" t="s">
        <v>308</v>
      </c>
      <c r="F267" s="56">
        <f t="shared" si="6"/>
        <v>93210</v>
      </c>
      <c r="G267" s="78">
        <f>SUM(G286)</f>
        <v>250</v>
      </c>
      <c r="H267" s="56">
        <f>SUM(H268+H275)</f>
        <v>92960</v>
      </c>
    </row>
    <row r="268" spans="1:8" ht="25.5">
      <c r="A268" s="28">
        <f t="shared" si="7"/>
        <v>251</v>
      </c>
      <c r="B268" s="51" t="s">
        <v>133</v>
      </c>
      <c r="C268" s="49" t="s">
        <v>385</v>
      </c>
      <c r="D268" s="49" t="s">
        <v>59</v>
      </c>
      <c r="E268" s="49" t="s">
        <v>308</v>
      </c>
      <c r="F268" s="52">
        <f t="shared" si="6"/>
        <v>18048</v>
      </c>
      <c r="G268" s="78"/>
      <c r="H268" s="52">
        <f>SUM(H271+H274)</f>
        <v>18048</v>
      </c>
    </row>
    <row r="269" spans="1:8" ht="12.75">
      <c r="A269" s="28">
        <f t="shared" si="7"/>
        <v>252</v>
      </c>
      <c r="B269" s="51" t="s">
        <v>134</v>
      </c>
      <c r="C269" s="49" t="s">
        <v>385</v>
      </c>
      <c r="D269" s="49" t="s">
        <v>699</v>
      </c>
      <c r="E269" s="49" t="s">
        <v>308</v>
      </c>
      <c r="F269" s="52">
        <f t="shared" si="6"/>
        <v>3619</v>
      </c>
      <c r="G269" s="78"/>
      <c r="H269" s="52">
        <v>3619</v>
      </c>
    </row>
    <row r="270" spans="1:8" ht="12.75">
      <c r="A270" s="28">
        <f t="shared" si="7"/>
        <v>253</v>
      </c>
      <c r="B270" s="51" t="s">
        <v>386</v>
      </c>
      <c r="C270" s="49" t="s">
        <v>385</v>
      </c>
      <c r="D270" s="49" t="s">
        <v>664</v>
      </c>
      <c r="E270" s="49" t="s">
        <v>308</v>
      </c>
      <c r="F270" s="52">
        <f t="shared" si="6"/>
        <v>3619</v>
      </c>
      <c r="G270" s="78"/>
      <c r="H270" s="52">
        <v>3619</v>
      </c>
    </row>
    <row r="271" spans="1:8" ht="12.75">
      <c r="A271" s="28">
        <f t="shared" si="7"/>
        <v>254</v>
      </c>
      <c r="B271" s="51" t="s">
        <v>388</v>
      </c>
      <c r="C271" s="49" t="s">
        <v>385</v>
      </c>
      <c r="D271" s="49" t="s">
        <v>664</v>
      </c>
      <c r="E271" s="49" t="s">
        <v>389</v>
      </c>
      <c r="F271" s="52">
        <f aca="true" t="shared" si="9" ref="F271:F291">SUM(H271+G271)</f>
        <v>3619</v>
      </c>
      <c r="G271" s="78"/>
      <c r="H271" s="52">
        <v>3619</v>
      </c>
    </row>
    <row r="272" spans="1:8" ht="63.75">
      <c r="A272" s="28"/>
      <c r="B272" s="51" t="s">
        <v>517</v>
      </c>
      <c r="C272" s="49" t="s">
        <v>385</v>
      </c>
      <c r="D272" s="49" t="s">
        <v>224</v>
      </c>
      <c r="E272" s="49" t="s">
        <v>308</v>
      </c>
      <c r="F272" s="52">
        <f t="shared" si="9"/>
        <v>14429</v>
      </c>
      <c r="G272" s="78"/>
      <c r="H272" s="52">
        <v>14429</v>
      </c>
    </row>
    <row r="273" spans="1:8" ht="38.25">
      <c r="A273" s="28"/>
      <c r="B273" s="51" t="s">
        <v>395</v>
      </c>
      <c r="C273" s="49" t="s">
        <v>385</v>
      </c>
      <c r="D273" s="49" t="s">
        <v>396</v>
      </c>
      <c r="E273" s="49" t="s">
        <v>308</v>
      </c>
      <c r="F273" s="52">
        <f t="shared" si="9"/>
        <v>14429</v>
      </c>
      <c r="G273" s="78"/>
      <c r="H273" s="52">
        <v>14429</v>
      </c>
    </row>
    <row r="274" spans="1:8" ht="12.75">
      <c r="A274" s="28"/>
      <c r="B274" s="51" t="s">
        <v>397</v>
      </c>
      <c r="C274" s="49" t="s">
        <v>385</v>
      </c>
      <c r="D274" s="49" t="s">
        <v>396</v>
      </c>
      <c r="E274" s="49" t="s">
        <v>398</v>
      </c>
      <c r="F274" s="52">
        <f t="shared" si="9"/>
        <v>14429</v>
      </c>
      <c r="G274" s="78"/>
      <c r="H274" s="52">
        <v>14429</v>
      </c>
    </row>
    <row r="275" spans="1:8" ht="12.75">
      <c r="A275" s="28">
        <f>A271+1</f>
        <v>255</v>
      </c>
      <c r="B275" s="51" t="s">
        <v>135</v>
      </c>
      <c r="C275" s="49" t="s">
        <v>391</v>
      </c>
      <c r="D275" s="49" t="s">
        <v>59</v>
      </c>
      <c r="E275" s="49" t="s">
        <v>308</v>
      </c>
      <c r="F275" s="52">
        <f t="shared" si="9"/>
        <v>75162</v>
      </c>
      <c r="G275" s="78">
        <f>SUM(G286)</f>
        <v>250</v>
      </c>
      <c r="H275" s="52">
        <f>SUM(H278+H282+H284+H290)</f>
        <v>74912</v>
      </c>
    </row>
    <row r="276" spans="1:8" ht="12.75">
      <c r="A276" s="28">
        <f t="shared" si="7"/>
        <v>256</v>
      </c>
      <c r="B276" s="51" t="s">
        <v>281</v>
      </c>
      <c r="C276" s="49" t="s">
        <v>391</v>
      </c>
      <c r="D276" s="49" t="s">
        <v>701</v>
      </c>
      <c r="E276" s="49" t="s">
        <v>308</v>
      </c>
      <c r="F276" s="52">
        <f t="shared" si="9"/>
        <v>935</v>
      </c>
      <c r="G276" s="78"/>
      <c r="H276" s="52">
        <v>935</v>
      </c>
    </row>
    <row r="277" spans="1:8" ht="25.5">
      <c r="A277" s="28">
        <f aca="true" t="shared" si="10" ref="A277:A290">A276+1</f>
        <v>257</v>
      </c>
      <c r="B277" s="51" t="s">
        <v>136</v>
      </c>
      <c r="C277" s="49" t="s">
        <v>391</v>
      </c>
      <c r="D277" s="49" t="s">
        <v>665</v>
      </c>
      <c r="E277" s="49" t="s">
        <v>308</v>
      </c>
      <c r="F277" s="52">
        <f t="shared" si="9"/>
        <v>935</v>
      </c>
      <c r="G277" s="78"/>
      <c r="H277" s="52">
        <v>935</v>
      </c>
    </row>
    <row r="278" spans="1:8" ht="12.75">
      <c r="A278" s="28">
        <f t="shared" si="10"/>
        <v>258</v>
      </c>
      <c r="B278" s="51" t="s">
        <v>393</v>
      </c>
      <c r="C278" s="49" t="s">
        <v>391</v>
      </c>
      <c r="D278" s="49" t="s">
        <v>665</v>
      </c>
      <c r="E278" s="49" t="s">
        <v>394</v>
      </c>
      <c r="F278" s="52">
        <f t="shared" si="9"/>
        <v>935</v>
      </c>
      <c r="G278" s="78"/>
      <c r="H278" s="52">
        <v>935</v>
      </c>
    </row>
    <row r="279" spans="1:8" ht="11.25" customHeight="1">
      <c r="A279" s="28">
        <f t="shared" si="10"/>
        <v>259</v>
      </c>
      <c r="B279" s="51" t="s">
        <v>278</v>
      </c>
      <c r="C279" s="49" t="s">
        <v>391</v>
      </c>
      <c r="D279" s="49" t="s">
        <v>683</v>
      </c>
      <c r="E279" s="49" t="s">
        <v>308</v>
      </c>
      <c r="F279" s="52">
        <f t="shared" si="9"/>
        <v>68135</v>
      </c>
      <c r="G279" s="81">
        <f>SUM(G286)</f>
        <v>250</v>
      </c>
      <c r="H279" s="52">
        <f>SUM(H282+H284)</f>
        <v>67885</v>
      </c>
    </row>
    <row r="280" spans="1:8" ht="63.75">
      <c r="A280" s="28">
        <f t="shared" si="10"/>
        <v>260</v>
      </c>
      <c r="B280" s="51" t="s">
        <v>517</v>
      </c>
      <c r="C280" s="49" t="s">
        <v>391</v>
      </c>
      <c r="D280" s="49" t="s">
        <v>224</v>
      </c>
      <c r="E280" s="49" t="s">
        <v>308</v>
      </c>
      <c r="F280" s="52">
        <f t="shared" si="9"/>
        <v>0</v>
      </c>
      <c r="G280" s="78"/>
      <c r="H280" s="52">
        <v>0</v>
      </c>
    </row>
    <row r="281" spans="1:8" ht="38.25">
      <c r="A281" s="28">
        <f t="shared" si="10"/>
        <v>261</v>
      </c>
      <c r="B281" s="51" t="s">
        <v>395</v>
      </c>
      <c r="C281" s="49" t="s">
        <v>391</v>
      </c>
      <c r="D281" s="49" t="s">
        <v>396</v>
      </c>
      <c r="E281" s="49" t="s">
        <v>308</v>
      </c>
      <c r="F281" s="52">
        <f t="shared" si="9"/>
        <v>0</v>
      </c>
      <c r="G281" s="78"/>
      <c r="H281" s="52">
        <v>0</v>
      </c>
    </row>
    <row r="282" spans="1:8" ht="12.75">
      <c r="A282" s="28">
        <f t="shared" si="10"/>
        <v>262</v>
      </c>
      <c r="B282" s="51" t="s">
        <v>397</v>
      </c>
      <c r="C282" s="49" t="s">
        <v>391</v>
      </c>
      <c r="D282" s="49" t="s">
        <v>396</v>
      </c>
      <c r="E282" s="49" t="s">
        <v>398</v>
      </c>
      <c r="F282" s="52">
        <f t="shared" si="9"/>
        <v>0</v>
      </c>
      <c r="G282" s="78"/>
      <c r="H282" s="52">
        <v>0</v>
      </c>
    </row>
    <row r="283" spans="1:8" ht="12.75">
      <c r="A283" s="28">
        <f t="shared" si="10"/>
        <v>263</v>
      </c>
      <c r="B283" s="51" t="s">
        <v>137</v>
      </c>
      <c r="C283" s="49" t="s">
        <v>391</v>
      </c>
      <c r="D283" s="49" t="s">
        <v>37</v>
      </c>
      <c r="E283" s="49" t="s">
        <v>308</v>
      </c>
      <c r="F283" s="52">
        <f t="shared" si="9"/>
        <v>68135</v>
      </c>
      <c r="G283" s="78">
        <f>SUM(G286)</f>
        <v>250</v>
      </c>
      <c r="H283" s="52">
        <v>67885</v>
      </c>
    </row>
    <row r="284" spans="1:8" ht="12.75">
      <c r="A284" s="28">
        <f t="shared" si="10"/>
        <v>264</v>
      </c>
      <c r="B284" s="51" t="s">
        <v>397</v>
      </c>
      <c r="C284" s="49" t="s">
        <v>391</v>
      </c>
      <c r="D284" s="49" t="s">
        <v>37</v>
      </c>
      <c r="E284" s="49" t="s">
        <v>398</v>
      </c>
      <c r="F284" s="52">
        <f t="shared" si="9"/>
        <v>67885</v>
      </c>
      <c r="G284" s="78"/>
      <c r="H284" s="52">
        <v>67885</v>
      </c>
    </row>
    <row r="285" spans="1:8" ht="64.5" customHeight="1">
      <c r="A285" s="28">
        <f t="shared" si="10"/>
        <v>265</v>
      </c>
      <c r="B285" s="84" t="s">
        <v>369</v>
      </c>
      <c r="C285" s="49" t="s">
        <v>391</v>
      </c>
      <c r="D285" s="49" t="s">
        <v>368</v>
      </c>
      <c r="E285" s="49" t="s">
        <v>308</v>
      </c>
      <c r="F285" s="52">
        <f t="shared" si="9"/>
        <v>250</v>
      </c>
      <c r="G285" s="78">
        <v>250</v>
      </c>
      <c r="H285" s="52"/>
    </row>
    <row r="286" spans="1:8" ht="12.75">
      <c r="A286" s="28">
        <f t="shared" si="10"/>
        <v>266</v>
      </c>
      <c r="B286" s="51" t="s">
        <v>397</v>
      </c>
      <c r="C286" s="49" t="s">
        <v>391</v>
      </c>
      <c r="D286" s="49" t="s">
        <v>368</v>
      </c>
      <c r="E286" s="49" t="s">
        <v>398</v>
      </c>
      <c r="F286" s="52">
        <f t="shared" si="9"/>
        <v>250</v>
      </c>
      <c r="G286" s="78">
        <v>250</v>
      </c>
      <c r="H286" s="52"/>
    </row>
    <row r="287" spans="1:8" ht="12.75">
      <c r="A287" s="28">
        <f t="shared" si="10"/>
        <v>267</v>
      </c>
      <c r="B287" s="51" t="s">
        <v>147</v>
      </c>
      <c r="C287" s="49" t="s">
        <v>391</v>
      </c>
      <c r="D287" s="49" t="s">
        <v>380</v>
      </c>
      <c r="E287" s="49" t="s">
        <v>308</v>
      </c>
      <c r="F287" s="52">
        <f t="shared" si="9"/>
        <v>6092</v>
      </c>
      <c r="G287" s="78"/>
      <c r="H287" s="52">
        <v>6092</v>
      </c>
    </row>
    <row r="288" spans="1:8" ht="25.5">
      <c r="A288" s="28">
        <f t="shared" si="10"/>
        <v>268</v>
      </c>
      <c r="B288" s="51" t="s">
        <v>205</v>
      </c>
      <c r="C288" s="49" t="s">
        <v>391</v>
      </c>
      <c r="D288" s="49" t="s">
        <v>176</v>
      </c>
      <c r="E288" s="49" t="s">
        <v>308</v>
      </c>
      <c r="F288" s="52">
        <f t="shared" si="9"/>
        <v>6092</v>
      </c>
      <c r="G288" s="78"/>
      <c r="H288" s="52">
        <v>6092</v>
      </c>
    </row>
    <row r="289" spans="1:8" ht="51">
      <c r="A289" s="28">
        <f t="shared" si="10"/>
        <v>269</v>
      </c>
      <c r="B289" s="51" t="s">
        <v>206</v>
      </c>
      <c r="C289" s="49" t="s">
        <v>391</v>
      </c>
      <c r="D289" s="49" t="s">
        <v>383</v>
      </c>
      <c r="E289" s="49" t="s">
        <v>308</v>
      </c>
      <c r="F289" s="52">
        <f t="shared" si="9"/>
        <v>6092</v>
      </c>
      <c r="G289" s="78"/>
      <c r="H289" s="52">
        <v>6092</v>
      </c>
    </row>
    <row r="290" spans="1:8" ht="12.75">
      <c r="A290" s="28">
        <f t="shared" si="10"/>
        <v>270</v>
      </c>
      <c r="B290" s="51" t="s">
        <v>397</v>
      </c>
      <c r="C290" s="49" t="s">
        <v>391</v>
      </c>
      <c r="D290" s="49" t="s">
        <v>383</v>
      </c>
      <c r="E290" s="49" t="s">
        <v>398</v>
      </c>
      <c r="F290" s="52">
        <f t="shared" si="9"/>
        <v>6092</v>
      </c>
      <c r="G290" s="78"/>
      <c r="H290" s="52">
        <v>6092</v>
      </c>
    </row>
    <row r="291" spans="2:8" ht="12.75">
      <c r="B291" s="87" t="s">
        <v>666</v>
      </c>
      <c r="C291" s="87"/>
      <c r="D291" s="87"/>
      <c r="E291" s="87"/>
      <c r="F291" s="56">
        <f t="shared" si="9"/>
        <v>550319.88</v>
      </c>
      <c r="G291" s="78">
        <f>SUM(G267+G257+G227+G193+G181+G127+G122+G101+G65+G56+G12)</f>
        <v>1987.58</v>
      </c>
      <c r="H291" s="71">
        <v>548332.3</v>
      </c>
    </row>
    <row r="293" spans="6:8" ht="12">
      <c r="F293" s="69"/>
      <c r="H293" s="69"/>
    </row>
    <row r="294" spans="6:8" ht="12">
      <c r="F294" s="69"/>
      <c r="H294" s="69"/>
    </row>
  </sheetData>
  <sheetProtection/>
  <autoFilter ref="A11:H11"/>
  <mergeCells count="2">
    <mergeCell ref="B291:E291"/>
    <mergeCell ref="A8:F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P300"/>
  <sheetViews>
    <sheetView zoomScalePageLayoutView="0" workbookViewId="0" topLeftCell="A273">
      <selection activeCell="B130" sqref="B130"/>
    </sheetView>
  </sheetViews>
  <sheetFormatPr defaultColWidth="9.00390625" defaultRowHeight="12.75"/>
  <cols>
    <col min="1" max="1" width="4.75390625" style="23" customWidth="1"/>
    <col min="2" max="2" width="55.75390625" style="7" customWidth="1"/>
    <col min="3" max="3" width="4.75390625" style="7" customWidth="1"/>
    <col min="4" max="5" width="6.75390625" style="7" customWidth="1"/>
    <col min="6" max="6" width="5.75390625" style="7" customWidth="1"/>
    <col min="7" max="7" width="7.625" style="7" customWidth="1"/>
    <col min="8" max="8" width="9.875" style="7" hidden="1" customWidth="1"/>
    <col min="9" max="9" width="9.75390625" style="7" hidden="1" customWidth="1"/>
    <col min="10" max="16384" width="9.125" style="10" customWidth="1"/>
  </cols>
  <sheetData>
    <row r="1" spans="3:9" ht="12">
      <c r="C1" s="22"/>
      <c r="D1" s="22"/>
      <c r="G1" s="6" t="s">
        <v>706</v>
      </c>
      <c r="H1" s="6"/>
      <c r="I1" s="6"/>
    </row>
    <row r="2" spans="3:9" ht="12">
      <c r="C2" s="22"/>
      <c r="D2" s="22"/>
      <c r="G2" s="6" t="s">
        <v>305</v>
      </c>
      <c r="H2" s="6"/>
      <c r="I2" s="6"/>
    </row>
    <row r="3" spans="3:9" ht="12">
      <c r="C3" s="22"/>
      <c r="D3" s="22"/>
      <c r="G3" s="6" t="s">
        <v>306</v>
      </c>
      <c r="H3" s="6"/>
      <c r="I3" s="6"/>
    </row>
    <row r="4" spans="3:9" ht="12">
      <c r="C4" s="22"/>
      <c r="D4" s="22"/>
      <c r="G4" s="6" t="s">
        <v>307</v>
      </c>
      <c r="H4" s="6"/>
      <c r="I4" s="6"/>
    </row>
    <row r="5" spans="3:9" ht="12">
      <c r="C5" s="22"/>
      <c r="D5" s="22"/>
      <c r="G5" s="6" t="s">
        <v>306</v>
      </c>
      <c r="H5" s="6"/>
      <c r="I5" s="6"/>
    </row>
    <row r="6" spans="3:9" ht="12">
      <c r="C6" s="22"/>
      <c r="D6" s="22"/>
      <c r="G6" s="6" t="s">
        <v>83</v>
      </c>
      <c r="H6" s="6"/>
      <c r="I6" s="6"/>
    </row>
    <row r="7" spans="3:4" ht="12">
      <c r="C7" s="22"/>
      <c r="D7" s="22"/>
    </row>
    <row r="8" spans="1:9" ht="12">
      <c r="A8" s="88" t="s">
        <v>713</v>
      </c>
      <c r="B8" s="90"/>
      <c r="C8" s="90"/>
      <c r="D8" s="90"/>
      <c r="E8" s="90"/>
      <c r="F8" s="90"/>
      <c r="G8" s="90"/>
      <c r="H8" s="10"/>
      <c r="I8" s="10"/>
    </row>
    <row r="9" spans="2:9" ht="12">
      <c r="B9" s="27"/>
      <c r="C9" s="27"/>
      <c r="D9" s="27"/>
      <c r="E9" s="27"/>
      <c r="F9" s="27"/>
      <c r="G9" s="27"/>
      <c r="H9" s="27"/>
      <c r="I9" s="27"/>
    </row>
    <row r="10" spans="1:9" ht="78.75">
      <c r="A10" s="4" t="s">
        <v>66</v>
      </c>
      <c r="B10" s="8" t="s">
        <v>471</v>
      </c>
      <c r="C10" s="8" t="s">
        <v>472</v>
      </c>
      <c r="D10" s="8" t="s">
        <v>473</v>
      </c>
      <c r="E10" s="8" t="s">
        <v>468</v>
      </c>
      <c r="F10" s="8" t="s">
        <v>474</v>
      </c>
      <c r="G10" s="8" t="s">
        <v>475</v>
      </c>
      <c r="H10" s="8"/>
      <c r="I10" s="8" t="s">
        <v>475</v>
      </c>
    </row>
    <row r="11" spans="1:9" ht="12">
      <c r="A11" s="2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/>
      <c r="I11" s="8">
        <v>7</v>
      </c>
    </row>
    <row r="12" spans="1:9" ht="12.75">
      <c r="A12" s="57">
        <v>1</v>
      </c>
      <c r="B12" s="54" t="s">
        <v>58</v>
      </c>
      <c r="C12" s="55" t="s">
        <v>702</v>
      </c>
      <c r="D12" s="55" t="s">
        <v>309</v>
      </c>
      <c r="E12" s="55" t="s">
        <v>59</v>
      </c>
      <c r="F12" s="55" t="s">
        <v>308</v>
      </c>
      <c r="G12" s="56">
        <f>SUM(H12:I12)</f>
        <v>218473.19</v>
      </c>
      <c r="H12" s="56">
        <f>H13+H49+H58+H94+H115+H120+H150</f>
        <v>-261.40999999999997</v>
      </c>
      <c r="I12" s="56">
        <v>218734.6</v>
      </c>
    </row>
    <row r="13" spans="1:9" s="11" customFormat="1" ht="12.75">
      <c r="A13" s="28">
        <f>SUM(A12+1)</f>
        <v>2</v>
      </c>
      <c r="B13" s="51" t="s">
        <v>703</v>
      </c>
      <c r="C13" s="49" t="s">
        <v>702</v>
      </c>
      <c r="D13" s="49" t="s">
        <v>250</v>
      </c>
      <c r="E13" s="49" t="s">
        <v>59</v>
      </c>
      <c r="F13" s="49" t="s">
        <v>308</v>
      </c>
      <c r="G13" s="52">
        <f>SUM(H13:I13)</f>
        <v>30272.39</v>
      </c>
      <c r="H13" s="52">
        <f>H17+H21+H25+H29+H33+H37+H41+H45+H48</f>
        <v>413.59000000000003</v>
      </c>
      <c r="I13" s="52">
        <v>29858.8</v>
      </c>
    </row>
    <row r="14" spans="1:9" ht="25.5">
      <c r="A14" s="28">
        <f aca="true" t="shared" si="0" ref="A14:A77">SUM(A13+1)</f>
        <v>3</v>
      </c>
      <c r="B14" s="51" t="s">
        <v>704</v>
      </c>
      <c r="C14" s="49" t="s">
        <v>702</v>
      </c>
      <c r="D14" s="49" t="s">
        <v>251</v>
      </c>
      <c r="E14" s="49" t="s">
        <v>59</v>
      </c>
      <c r="F14" s="49" t="s">
        <v>308</v>
      </c>
      <c r="G14" s="52">
        <f aca="true" t="shared" si="1" ref="G14:G77">SUM(H14:I14)</f>
        <v>1024</v>
      </c>
      <c r="H14" s="52"/>
      <c r="I14" s="52">
        <v>1024</v>
      </c>
    </row>
    <row r="15" spans="1:9" ht="38.25">
      <c r="A15" s="28">
        <f t="shared" si="0"/>
        <v>4</v>
      </c>
      <c r="B15" s="51" t="s">
        <v>60</v>
      </c>
      <c r="C15" s="49" t="s">
        <v>702</v>
      </c>
      <c r="D15" s="49" t="s">
        <v>251</v>
      </c>
      <c r="E15" s="49" t="s">
        <v>667</v>
      </c>
      <c r="F15" s="49" t="s">
        <v>308</v>
      </c>
      <c r="G15" s="52">
        <f t="shared" si="1"/>
        <v>1024</v>
      </c>
      <c r="H15" s="52"/>
      <c r="I15" s="52">
        <v>1024</v>
      </c>
    </row>
    <row r="16" spans="1:9" ht="12.75">
      <c r="A16" s="28">
        <f t="shared" si="0"/>
        <v>5</v>
      </c>
      <c r="B16" s="51" t="s">
        <v>61</v>
      </c>
      <c r="C16" s="49" t="s">
        <v>702</v>
      </c>
      <c r="D16" s="49" t="s">
        <v>251</v>
      </c>
      <c r="E16" s="49" t="s">
        <v>252</v>
      </c>
      <c r="F16" s="49" t="s">
        <v>308</v>
      </c>
      <c r="G16" s="52">
        <f t="shared" si="1"/>
        <v>1024</v>
      </c>
      <c r="H16" s="52"/>
      <c r="I16" s="52">
        <v>1024</v>
      </c>
    </row>
    <row r="17" spans="1:9" ht="25.5">
      <c r="A17" s="28">
        <f t="shared" si="0"/>
        <v>6</v>
      </c>
      <c r="B17" s="51" t="s">
        <v>219</v>
      </c>
      <c r="C17" s="49" t="s">
        <v>702</v>
      </c>
      <c r="D17" s="49" t="s">
        <v>251</v>
      </c>
      <c r="E17" s="49" t="s">
        <v>252</v>
      </c>
      <c r="F17" s="49" t="s">
        <v>253</v>
      </c>
      <c r="G17" s="52">
        <f t="shared" si="1"/>
        <v>1024</v>
      </c>
      <c r="H17" s="52"/>
      <c r="I17" s="52">
        <v>1024</v>
      </c>
    </row>
    <row r="18" spans="1:9" ht="38.25">
      <c r="A18" s="28">
        <f t="shared" si="0"/>
        <v>7</v>
      </c>
      <c r="B18" s="51" t="s">
        <v>259</v>
      </c>
      <c r="C18" s="49" t="s">
        <v>702</v>
      </c>
      <c r="D18" s="49" t="s">
        <v>178</v>
      </c>
      <c r="E18" s="49" t="s">
        <v>59</v>
      </c>
      <c r="F18" s="49" t="s">
        <v>308</v>
      </c>
      <c r="G18" s="52">
        <f t="shared" si="1"/>
        <v>17337.46</v>
      </c>
      <c r="H18" s="52">
        <f>H21</f>
        <v>-160</v>
      </c>
      <c r="I18" s="52">
        <v>17497.46</v>
      </c>
    </row>
    <row r="19" spans="1:9" ht="38.25">
      <c r="A19" s="28">
        <f t="shared" si="0"/>
        <v>8</v>
      </c>
      <c r="B19" s="51" t="s">
        <v>60</v>
      </c>
      <c r="C19" s="49" t="s">
        <v>702</v>
      </c>
      <c r="D19" s="49" t="s">
        <v>178</v>
      </c>
      <c r="E19" s="49" t="s">
        <v>667</v>
      </c>
      <c r="F19" s="49" t="s">
        <v>308</v>
      </c>
      <c r="G19" s="52">
        <f t="shared" si="1"/>
        <v>17337.46</v>
      </c>
      <c r="H19" s="52">
        <f>H21</f>
        <v>-160</v>
      </c>
      <c r="I19" s="52">
        <v>17497.46</v>
      </c>
    </row>
    <row r="20" spans="1:9" ht="12.75">
      <c r="A20" s="28">
        <f t="shared" si="0"/>
        <v>9</v>
      </c>
      <c r="B20" s="51" t="s">
        <v>273</v>
      </c>
      <c r="C20" s="49" t="s">
        <v>702</v>
      </c>
      <c r="D20" s="49" t="s">
        <v>178</v>
      </c>
      <c r="E20" s="49" t="s">
        <v>255</v>
      </c>
      <c r="F20" s="49" t="s">
        <v>308</v>
      </c>
      <c r="G20" s="52">
        <f t="shared" si="1"/>
        <v>17337.46</v>
      </c>
      <c r="H20" s="52">
        <f>H21</f>
        <v>-160</v>
      </c>
      <c r="I20" s="52">
        <v>17497.46</v>
      </c>
    </row>
    <row r="21" spans="1:9" ht="25.5">
      <c r="A21" s="28">
        <f t="shared" si="0"/>
        <v>10</v>
      </c>
      <c r="B21" s="51" t="s">
        <v>219</v>
      </c>
      <c r="C21" s="49" t="s">
        <v>702</v>
      </c>
      <c r="D21" s="49" t="s">
        <v>178</v>
      </c>
      <c r="E21" s="49" t="s">
        <v>255</v>
      </c>
      <c r="F21" s="49" t="s">
        <v>253</v>
      </c>
      <c r="G21" s="52">
        <f t="shared" si="1"/>
        <v>17337.46</v>
      </c>
      <c r="H21" s="52">
        <v>-160</v>
      </c>
      <c r="I21" s="52">
        <v>17497.46</v>
      </c>
    </row>
    <row r="22" spans="1:9" ht="38.25">
      <c r="A22" s="28">
        <f t="shared" si="0"/>
        <v>11</v>
      </c>
      <c r="B22" s="51" t="s">
        <v>350</v>
      </c>
      <c r="C22" s="49" t="s">
        <v>702</v>
      </c>
      <c r="D22" s="49" t="s">
        <v>351</v>
      </c>
      <c r="E22" s="49" t="s">
        <v>59</v>
      </c>
      <c r="F22" s="49" t="s">
        <v>308</v>
      </c>
      <c r="G22" s="52">
        <f t="shared" si="1"/>
        <v>7157.14</v>
      </c>
      <c r="H22" s="52"/>
      <c r="I22" s="52">
        <f>SUM(I25+I29)</f>
        <v>7157.14</v>
      </c>
    </row>
    <row r="23" spans="1:9" ht="38.25">
      <c r="A23" s="28">
        <f t="shared" si="0"/>
        <v>12</v>
      </c>
      <c r="B23" s="51" t="s">
        <v>60</v>
      </c>
      <c r="C23" s="49" t="s">
        <v>702</v>
      </c>
      <c r="D23" s="49" t="s">
        <v>351</v>
      </c>
      <c r="E23" s="49" t="s">
        <v>667</v>
      </c>
      <c r="F23" s="49" t="s">
        <v>308</v>
      </c>
      <c r="G23" s="52">
        <f t="shared" si="1"/>
        <v>6429.14</v>
      </c>
      <c r="H23" s="52"/>
      <c r="I23" s="52">
        <v>6429.14</v>
      </c>
    </row>
    <row r="24" spans="1:9" ht="12.75">
      <c r="A24" s="28">
        <f t="shared" si="0"/>
        <v>13</v>
      </c>
      <c r="B24" s="51" t="s">
        <v>273</v>
      </c>
      <c r="C24" s="49" t="s">
        <v>702</v>
      </c>
      <c r="D24" s="49" t="s">
        <v>351</v>
      </c>
      <c r="E24" s="49" t="s">
        <v>255</v>
      </c>
      <c r="F24" s="49" t="s">
        <v>308</v>
      </c>
      <c r="G24" s="52">
        <f t="shared" si="1"/>
        <v>6429.14</v>
      </c>
      <c r="H24" s="52"/>
      <c r="I24" s="52">
        <v>6429.14</v>
      </c>
    </row>
    <row r="25" spans="1:9" ht="25.5">
      <c r="A25" s="28">
        <f t="shared" si="0"/>
        <v>14</v>
      </c>
      <c r="B25" s="51" t="s">
        <v>219</v>
      </c>
      <c r="C25" s="49" t="s">
        <v>702</v>
      </c>
      <c r="D25" s="49" t="s">
        <v>351</v>
      </c>
      <c r="E25" s="49" t="s">
        <v>255</v>
      </c>
      <c r="F25" s="49" t="s">
        <v>253</v>
      </c>
      <c r="G25" s="52">
        <f t="shared" si="1"/>
        <v>6429.14</v>
      </c>
      <c r="H25" s="52"/>
      <c r="I25" s="52">
        <v>6429.14</v>
      </c>
    </row>
    <row r="26" spans="1:9" ht="12.75">
      <c r="A26" s="28">
        <f t="shared" si="0"/>
        <v>15</v>
      </c>
      <c r="B26" s="51" t="s">
        <v>352</v>
      </c>
      <c r="C26" s="49" t="s">
        <v>702</v>
      </c>
      <c r="D26" s="49" t="s">
        <v>351</v>
      </c>
      <c r="E26" s="49" t="s">
        <v>683</v>
      </c>
      <c r="F26" s="49" t="s">
        <v>308</v>
      </c>
      <c r="G26" s="52">
        <f t="shared" si="1"/>
        <v>728</v>
      </c>
      <c r="H26" s="52"/>
      <c r="I26" s="52">
        <v>728</v>
      </c>
    </row>
    <row r="27" spans="1:9" ht="12.75">
      <c r="A27" s="28">
        <f t="shared" si="0"/>
        <v>16</v>
      </c>
      <c r="B27" s="51" t="s">
        <v>220</v>
      </c>
      <c r="C27" s="49" t="s">
        <v>702</v>
      </c>
      <c r="D27" s="49" t="s">
        <v>351</v>
      </c>
      <c r="E27" s="49" t="s">
        <v>221</v>
      </c>
      <c r="F27" s="49" t="s">
        <v>308</v>
      </c>
      <c r="G27" s="52">
        <f t="shared" si="1"/>
        <v>728</v>
      </c>
      <c r="H27" s="52"/>
      <c r="I27" s="52">
        <v>728</v>
      </c>
    </row>
    <row r="28" spans="1:9" ht="38.25">
      <c r="A28" s="28">
        <f t="shared" si="0"/>
        <v>17</v>
      </c>
      <c r="B28" s="51" t="s">
        <v>222</v>
      </c>
      <c r="C28" s="49" t="s">
        <v>702</v>
      </c>
      <c r="D28" s="49" t="s">
        <v>351</v>
      </c>
      <c r="E28" s="49" t="s">
        <v>353</v>
      </c>
      <c r="F28" s="49" t="s">
        <v>308</v>
      </c>
      <c r="G28" s="52">
        <f t="shared" si="1"/>
        <v>728</v>
      </c>
      <c r="H28" s="52"/>
      <c r="I28" s="52">
        <v>728</v>
      </c>
    </row>
    <row r="29" spans="1:9" ht="25.5">
      <c r="A29" s="28">
        <f t="shared" si="0"/>
        <v>18</v>
      </c>
      <c r="B29" s="51" t="s">
        <v>219</v>
      </c>
      <c r="C29" s="49" t="s">
        <v>702</v>
      </c>
      <c r="D29" s="49" t="s">
        <v>351</v>
      </c>
      <c r="E29" s="49" t="s">
        <v>353</v>
      </c>
      <c r="F29" s="49" t="s">
        <v>253</v>
      </c>
      <c r="G29" s="52">
        <f t="shared" si="1"/>
        <v>728</v>
      </c>
      <c r="H29" s="52"/>
      <c r="I29" s="52">
        <v>728</v>
      </c>
    </row>
    <row r="30" spans="1:9" ht="12.75">
      <c r="A30" s="28">
        <f t="shared" si="0"/>
        <v>19</v>
      </c>
      <c r="B30" s="51" t="s">
        <v>675</v>
      </c>
      <c r="C30" s="49" t="s">
        <v>702</v>
      </c>
      <c r="D30" s="49" t="s">
        <v>355</v>
      </c>
      <c r="E30" s="49" t="s">
        <v>59</v>
      </c>
      <c r="F30" s="49" t="s">
        <v>308</v>
      </c>
      <c r="G30" s="52">
        <f t="shared" si="1"/>
        <v>1681.99</v>
      </c>
      <c r="H30" s="52">
        <f>H33</f>
        <v>-136.41</v>
      </c>
      <c r="I30" s="52">
        <v>1818.4</v>
      </c>
    </row>
    <row r="31" spans="1:9" ht="12.75">
      <c r="A31" s="28">
        <f t="shared" si="0"/>
        <v>20</v>
      </c>
      <c r="B31" s="51" t="s">
        <v>356</v>
      </c>
      <c r="C31" s="49" t="s">
        <v>702</v>
      </c>
      <c r="D31" s="49" t="s">
        <v>355</v>
      </c>
      <c r="E31" s="49" t="s">
        <v>676</v>
      </c>
      <c r="F31" s="49" t="s">
        <v>308</v>
      </c>
      <c r="G31" s="52">
        <f t="shared" si="1"/>
        <v>1681.99</v>
      </c>
      <c r="H31" s="52">
        <f>H33</f>
        <v>-136.41</v>
      </c>
      <c r="I31" s="52">
        <v>1818.4</v>
      </c>
    </row>
    <row r="32" spans="1:9" ht="12.75">
      <c r="A32" s="28">
        <f t="shared" si="0"/>
        <v>21</v>
      </c>
      <c r="B32" s="51" t="s">
        <v>357</v>
      </c>
      <c r="C32" s="49" t="s">
        <v>702</v>
      </c>
      <c r="D32" s="49" t="s">
        <v>355</v>
      </c>
      <c r="E32" s="49" t="s">
        <v>181</v>
      </c>
      <c r="F32" s="49" t="s">
        <v>308</v>
      </c>
      <c r="G32" s="52">
        <f t="shared" si="1"/>
        <v>1681.99</v>
      </c>
      <c r="H32" s="52">
        <f>H33</f>
        <v>-136.41</v>
      </c>
      <c r="I32" s="52">
        <v>1818.4</v>
      </c>
    </row>
    <row r="33" spans="1:9" ht="12.75">
      <c r="A33" s="28">
        <f t="shared" si="0"/>
        <v>22</v>
      </c>
      <c r="B33" s="51" t="s">
        <v>223</v>
      </c>
      <c r="C33" s="49" t="s">
        <v>702</v>
      </c>
      <c r="D33" s="49" t="s">
        <v>355</v>
      </c>
      <c r="E33" s="49" t="s">
        <v>181</v>
      </c>
      <c r="F33" s="49" t="s">
        <v>180</v>
      </c>
      <c r="G33" s="52">
        <f t="shared" si="1"/>
        <v>1681.99</v>
      </c>
      <c r="H33" s="52">
        <v>-136.41</v>
      </c>
      <c r="I33" s="52">
        <v>1818.4</v>
      </c>
    </row>
    <row r="34" spans="1:9" ht="12.75">
      <c r="A34" s="28">
        <f t="shared" si="0"/>
        <v>23</v>
      </c>
      <c r="B34" s="51" t="s">
        <v>260</v>
      </c>
      <c r="C34" s="49" t="s">
        <v>702</v>
      </c>
      <c r="D34" s="49" t="s">
        <v>42</v>
      </c>
      <c r="E34" s="49" t="s">
        <v>59</v>
      </c>
      <c r="F34" s="49" t="s">
        <v>308</v>
      </c>
      <c r="G34" s="52">
        <f t="shared" si="1"/>
        <v>3071.8</v>
      </c>
      <c r="H34" s="52">
        <f>H37+H41</f>
        <v>710</v>
      </c>
      <c r="I34" s="52">
        <f>SUM(I37+I41+I45+I48)</f>
        <v>2361.8</v>
      </c>
    </row>
    <row r="35" spans="1:9" ht="12.75">
      <c r="A35" s="28">
        <f t="shared" si="0"/>
        <v>24</v>
      </c>
      <c r="B35" s="51" t="s">
        <v>359</v>
      </c>
      <c r="C35" s="49" t="s">
        <v>702</v>
      </c>
      <c r="D35" s="49" t="s">
        <v>42</v>
      </c>
      <c r="E35" s="49" t="s">
        <v>701</v>
      </c>
      <c r="F35" s="49" t="s">
        <v>308</v>
      </c>
      <c r="G35" s="52">
        <f t="shared" si="1"/>
        <v>310.8</v>
      </c>
      <c r="H35" s="52"/>
      <c r="I35" s="52">
        <v>310.8</v>
      </c>
    </row>
    <row r="36" spans="1:11" s="11" customFormat="1" ht="38.25">
      <c r="A36" s="28">
        <f t="shared" si="0"/>
        <v>25</v>
      </c>
      <c r="B36" s="51" t="s">
        <v>360</v>
      </c>
      <c r="C36" s="49" t="s">
        <v>702</v>
      </c>
      <c r="D36" s="49" t="s">
        <v>42</v>
      </c>
      <c r="E36" s="49" t="s">
        <v>361</v>
      </c>
      <c r="F36" s="49" t="s">
        <v>308</v>
      </c>
      <c r="G36" s="52">
        <f t="shared" si="1"/>
        <v>310.8</v>
      </c>
      <c r="H36" s="52"/>
      <c r="I36" s="52">
        <v>310.8</v>
      </c>
      <c r="K36" s="11">
        <v>37.73</v>
      </c>
    </row>
    <row r="37" spans="1:11" ht="25.5">
      <c r="A37" s="28">
        <f t="shared" si="0"/>
        <v>26</v>
      </c>
      <c r="B37" s="51" t="s">
        <v>219</v>
      </c>
      <c r="C37" s="49" t="s">
        <v>702</v>
      </c>
      <c r="D37" s="49" t="s">
        <v>42</v>
      </c>
      <c r="E37" s="49" t="s">
        <v>361</v>
      </c>
      <c r="F37" s="49" t="s">
        <v>253</v>
      </c>
      <c r="G37" s="52">
        <f t="shared" si="1"/>
        <v>310.8</v>
      </c>
      <c r="H37" s="52"/>
      <c r="I37" s="52">
        <v>310.8</v>
      </c>
      <c r="K37" s="10">
        <v>98.68</v>
      </c>
    </row>
    <row r="38" spans="1:11" ht="25.5">
      <c r="A38" s="28">
        <f t="shared" si="0"/>
        <v>27</v>
      </c>
      <c r="B38" s="51" t="s">
        <v>85</v>
      </c>
      <c r="C38" s="49" t="s">
        <v>702</v>
      </c>
      <c r="D38" s="49" t="s">
        <v>42</v>
      </c>
      <c r="E38" s="49" t="s">
        <v>84</v>
      </c>
      <c r="F38" s="49" t="s">
        <v>308</v>
      </c>
      <c r="G38" s="52">
        <f t="shared" si="1"/>
        <v>1929</v>
      </c>
      <c r="H38" s="52">
        <f>H41</f>
        <v>710</v>
      </c>
      <c r="I38" s="52">
        <v>1219</v>
      </c>
      <c r="K38" s="10">
        <f>SUM(K36:K37)</f>
        <v>136.41</v>
      </c>
    </row>
    <row r="39" spans="1:9" ht="12.75">
      <c r="A39" s="28">
        <f t="shared" si="0"/>
        <v>28</v>
      </c>
      <c r="B39" s="51" t="s">
        <v>88</v>
      </c>
      <c r="C39" s="49" t="s">
        <v>702</v>
      </c>
      <c r="D39" s="49" t="s">
        <v>42</v>
      </c>
      <c r="E39" s="49" t="s">
        <v>86</v>
      </c>
      <c r="F39" s="49" t="s">
        <v>308</v>
      </c>
      <c r="G39" s="52">
        <f t="shared" si="1"/>
        <v>1929</v>
      </c>
      <c r="H39" s="52">
        <f>H41</f>
        <v>710</v>
      </c>
      <c r="I39" s="52">
        <v>1219</v>
      </c>
    </row>
    <row r="40" spans="1:9" ht="25.5">
      <c r="A40" s="28">
        <f t="shared" si="0"/>
        <v>29</v>
      </c>
      <c r="B40" s="51" t="s">
        <v>89</v>
      </c>
      <c r="C40" s="49" t="s">
        <v>702</v>
      </c>
      <c r="D40" s="49" t="s">
        <v>42</v>
      </c>
      <c r="E40" s="49" t="s">
        <v>87</v>
      </c>
      <c r="F40" s="49" t="s">
        <v>308</v>
      </c>
      <c r="G40" s="52">
        <f t="shared" si="1"/>
        <v>1929</v>
      </c>
      <c r="H40" s="52">
        <f>H41</f>
        <v>710</v>
      </c>
      <c r="I40" s="52">
        <v>1219</v>
      </c>
    </row>
    <row r="41" spans="1:9" ht="12.75">
      <c r="A41" s="28">
        <f t="shared" si="0"/>
        <v>30</v>
      </c>
      <c r="B41" s="51" t="s">
        <v>272</v>
      </c>
      <c r="C41" s="49" t="s">
        <v>702</v>
      </c>
      <c r="D41" s="49" t="s">
        <v>42</v>
      </c>
      <c r="E41" s="49" t="s">
        <v>87</v>
      </c>
      <c r="F41" s="49" t="s">
        <v>253</v>
      </c>
      <c r="G41" s="52">
        <f t="shared" si="1"/>
        <v>1929</v>
      </c>
      <c r="H41" s="52">
        <v>710</v>
      </c>
      <c r="I41" s="52">
        <v>1219</v>
      </c>
    </row>
    <row r="42" spans="1:9" ht="12.75">
      <c r="A42" s="28">
        <f t="shared" si="0"/>
        <v>31</v>
      </c>
      <c r="B42" s="51" t="s">
        <v>352</v>
      </c>
      <c r="C42" s="49" t="s">
        <v>702</v>
      </c>
      <c r="D42" s="49" t="s">
        <v>42</v>
      </c>
      <c r="E42" s="49" t="s">
        <v>683</v>
      </c>
      <c r="F42" s="49" t="s">
        <v>308</v>
      </c>
      <c r="G42" s="52">
        <f t="shared" si="1"/>
        <v>192</v>
      </c>
      <c r="H42" s="52"/>
      <c r="I42" s="52">
        <v>192</v>
      </c>
    </row>
    <row r="43" spans="1:9" ht="63.75">
      <c r="A43" s="28">
        <f t="shared" si="0"/>
        <v>32</v>
      </c>
      <c r="B43" s="51" t="s">
        <v>444</v>
      </c>
      <c r="C43" s="49" t="s">
        <v>702</v>
      </c>
      <c r="D43" s="49" t="s">
        <v>42</v>
      </c>
      <c r="E43" s="49" t="s">
        <v>224</v>
      </c>
      <c r="F43" s="49" t="s">
        <v>308</v>
      </c>
      <c r="G43" s="52">
        <f t="shared" si="1"/>
        <v>192</v>
      </c>
      <c r="H43" s="52"/>
      <c r="I43" s="52">
        <v>192</v>
      </c>
    </row>
    <row r="44" spans="1:9" ht="51">
      <c r="A44" s="28">
        <f t="shared" si="0"/>
        <v>33</v>
      </c>
      <c r="B44" s="51" t="s">
        <v>225</v>
      </c>
      <c r="C44" s="49" t="s">
        <v>702</v>
      </c>
      <c r="D44" s="49" t="s">
        <v>42</v>
      </c>
      <c r="E44" s="49" t="s">
        <v>705</v>
      </c>
      <c r="F44" s="49" t="s">
        <v>308</v>
      </c>
      <c r="G44" s="52">
        <f t="shared" si="1"/>
        <v>192</v>
      </c>
      <c r="H44" s="52"/>
      <c r="I44" s="52">
        <v>192</v>
      </c>
    </row>
    <row r="45" spans="1:9" ht="25.5">
      <c r="A45" s="28">
        <f t="shared" si="0"/>
        <v>34</v>
      </c>
      <c r="B45" s="51" t="s">
        <v>219</v>
      </c>
      <c r="C45" s="49" t="s">
        <v>702</v>
      </c>
      <c r="D45" s="49" t="s">
        <v>42</v>
      </c>
      <c r="E45" s="49" t="s">
        <v>705</v>
      </c>
      <c r="F45" s="49" t="s">
        <v>253</v>
      </c>
      <c r="G45" s="52">
        <f t="shared" si="1"/>
        <v>192</v>
      </c>
      <c r="H45" s="52"/>
      <c r="I45" s="52">
        <v>192</v>
      </c>
    </row>
    <row r="46" spans="1:9" ht="12.75">
      <c r="A46" s="28">
        <f t="shared" si="0"/>
        <v>35</v>
      </c>
      <c r="B46" s="51" t="s">
        <v>363</v>
      </c>
      <c r="C46" s="49" t="s">
        <v>702</v>
      </c>
      <c r="D46" s="49" t="s">
        <v>42</v>
      </c>
      <c r="E46" s="49" t="s">
        <v>304</v>
      </c>
      <c r="F46" s="49" t="s">
        <v>308</v>
      </c>
      <c r="G46" s="52">
        <f t="shared" si="1"/>
        <v>640</v>
      </c>
      <c r="H46" s="52"/>
      <c r="I46" s="52">
        <v>640</v>
      </c>
    </row>
    <row r="47" spans="1:9" ht="25.5">
      <c r="A47" s="28">
        <f t="shared" si="0"/>
        <v>36</v>
      </c>
      <c r="B47" s="51" t="s">
        <v>577</v>
      </c>
      <c r="C47" s="49" t="s">
        <v>702</v>
      </c>
      <c r="D47" s="49" t="s">
        <v>42</v>
      </c>
      <c r="E47" s="49" t="s">
        <v>337</v>
      </c>
      <c r="F47" s="49" t="s">
        <v>308</v>
      </c>
      <c r="G47" s="52">
        <f t="shared" si="1"/>
        <v>640</v>
      </c>
      <c r="H47" s="52"/>
      <c r="I47" s="52">
        <v>640</v>
      </c>
    </row>
    <row r="48" spans="1:9" ht="12.75">
      <c r="A48" s="28">
        <f t="shared" si="0"/>
        <v>37</v>
      </c>
      <c r="B48" s="51" t="s">
        <v>578</v>
      </c>
      <c r="C48" s="49" t="s">
        <v>702</v>
      </c>
      <c r="D48" s="49" t="s">
        <v>42</v>
      </c>
      <c r="E48" s="49" t="s">
        <v>337</v>
      </c>
      <c r="F48" s="49" t="s">
        <v>36</v>
      </c>
      <c r="G48" s="52">
        <f t="shared" si="1"/>
        <v>640</v>
      </c>
      <c r="H48" s="52"/>
      <c r="I48" s="52">
        <v>640</v>
      </c>
    </row>
    <row r="49" spans="1:9" s="11" customFormat="1" ht="25.5">
      <c r="A49" s="28">
        <f t="shared" si="0"/>
        <v>38</v>
      </c>
      <c r="B49" s="51" t="s">
        <v>715</v>
      </c>
      <c r="C49" s="49" t="s">
        <v>702</v>
      </c>
      <c r="D49" s="49" t="s">
        <v>182</v>
      </c>
      <c r="E49" s="49" t="s">
        <v>59</v>
      </c>
      <c r="F49" s="49" t="s">
        <v>308</v>
      </c>
      <c r="G49" s="52">
        <f t="shared" si="1"/>
        <v>454</v>
      </c>
      <c r="H49" s="52"/>
      <c r="I49" s="52">
        <v>454</v>
      </c>
    </row>
    <row r="50" spans="1:9" ht="12.75">
      <c r="A50" s="28">
        <f t="shared" si="0"/>
        <v>39</v>
      </c>
      <c r="B50" s="51" t="s">
        <v>716</v>
      </c>
      <c r="C50" s="49" t="s">
        <v>702</v>
      </c>
      <c r="D50" s="49" t="s">
        <v>183</v>
      </c>
      <c r="E50" s="49" t="s">
        <v>59</v>
      </c>
      <c r="F50" s="49" t="s">
        <v>308</v>
      </c>
      <c r="G50" s="52">
        <f t="shared" si="1"/>
        <v>350</v>
      </c>
      <c r="H50" s="52"/>
      <c r="I50" s="52">
        <v>350</v>
      </c>
    </row>
    <row r="51" spans="1:9" ht="12.75">
      <c r="A51" s="28">
        <f t="shared" si="0"/>
        <v>40</v>
      </c>
      <c r="B51" s="51" t="s">
        <v>363</v>
      </c>
      <c r="C51" s="49" t="s">
        <v>702</v>
      </c>
      <c r="D51" s="49" t="s">
        <v>183</v>
      </c>
      <c r="E51" s="49" t="s">
        <v>304</v>
      </c>
      <c r="F51" s="49" t="s">
        <v>308</v>
      </c>
      <c r="G51" s="52">
        <f t="shared" si="1"/>
        <v>350</v>
      </c>
      <c r="H51" s="52"/>
      <c r="I51" s="52">
        <v>350</v>
      </c>
    </row>
    <row r="52" spans="1:9" ht="38.25">
      <c r="A52" s="28">
        <f t="shared" si="0"/>
        <v>41</v>
      </c>
      <c r="B52" s="51" t="s">
        <v>579</v>
      </c>
      <c r="C52" s="49" t="s">
        <v>702</v>
      </c>
      <c r="D52" s="49" t="s">
        <v>183</v>
      </c>
      <c r="E52" s="49" t="s">
        <v>329</v>
      </c>
      <c r="F52" s="49" t="s">
        <v>308</v>
      </c>
      <c r="G52" s="52">
        <f t="shared" si="1"/>
        <v>350</v>
      </c>
      <c r="H52" s="52"/>
      <c r="I52" s="52">
        <v>350</v>
      </c>
    </row>
    <row r="53" spans="1:9" ht="12.75">
      <c r="A53" s="28">
        <f t="shared" si="0"/>
        <v>42</v>
      </c>
      <c r="B53" s="51" t="s">
        <v>578</v>
      </c>
      <c r="C53" s="49" t="s">
        <v>702</v>
      </c>
      <c r="D53" s="49" t="s">
        <v>183</v>
      </c>
      <c r="E53" s="49" t="s">
        <v>329</v>
      </c>
      <c r="F53" s="49" t="s">
        <v>36</v>
      </c>
      <c r="G53" s="52">
        <f t="shared" si="1"/>
        <v>350</v>
      </c>
      <c r="H53" s="52"/>
      <c r="I53" s="52">
        <v>350</v>
      </c>
    </row>
    <row r="54" spans="1:9" ht="38.25">
      <c r="A54" s="28">
        <f t="shared" si="0"/>
        <v>43</v>
      </c>
      <c r="B54" s="51" t="s">
        <v>717</v>
      </c>
      <c r="C54" s="49" t="s">
        <v>702</v>
      </c>
      <c r="D54" s="49" t="s">
        <v>184</v>
      </c>
      <c r="E54" s="49" t="s">
        <v>59</v>
      </c>
      <c r="F54" s="49" t="s">
        <v>308</v>
      </c>
      <c r="G54" s="52">
        <f t="shared" si="1"/>
        <v>104</v>
      </c>
      <c r="H54" s="52"/>
      <c r="I54" s="52">
        <v>104</v>
      </c>
    </row>
    <row r="55" spans="1:9" ht="25.5">
      <c r="A55" s="28">
        <f t="shared" si="0"/>
        <v>44</v>
      </c>
      <c r="B55" s="51" t="s">
        <v>365</v>
      </c>
      <c r="C55" s="49" t="s">
        <v>702</v>
      </c>
      <c r="D55" s="49" t="s">
        <v>184</v>
      </c>
      <c r="E55" s="49" t="s">
        <v>684</v>
      </c>
      <c r="F55" s="49" t="s">
        <v>308</v>
      </c>
      <c r="G55" s="52">
        <f t="shared" si="1"/>
        <v>104</v>
      </c>
      <c r="H55" s="52"/>
      <c r="I55" s="52">
        <v>104</v>
      </c>
    </row>
    <row r="56" spans="1:9" ht="38.25">
      <c r="A56" s="28">
        <f t="shared" si="0"/>
        <v>45</v>
      </c>
      <c r="B56" s="51" t="s">
        <v>366</v>
      </c>
      <c r="C56" s="49" t="s">
        <v>702</v>
      </c>
      <c r="D56" s="49" t="s">
        <v>184</v>
      </c>
      <c r="E56" s="49" t="s">
        <v>185</v>
      </c>
      <c r="F56" s="49" t="s">
        <v>308</v>
      </c>
      <c r="G56" s="52">
        <f t="shared" si="1"/>
        <v>104</v>
      </c>
      <c r="H56" s="52"/>
      <c r="I56" s="52">
        <v>104</v>
      </c>
    </row>
    <row r="57" spans="1:9" ht="25.5">
      <c r="A57" s="28">
        <f t="shared" si="0"/>
        <v>46</v>
      </c>
      <c r="B57" s="51" t="s">
        <v>219</v>
      </c>
      <c r="C57" s="49" t="s">
        <v>702</v>
      </c>
      <c r="D57" s="49" t="s">
        <v>184</v>
      </c>
      <c r="E57" s="49" t="s">
        <v>185</v>
      </c>
      <c r="F57" s="49" t="s">
        <v>253</v>
      </c>
      <c r="G57" s="52">
        <f t="shared" si="1"/>
        <v>104</v>
      </c>
      <c r="H57" s="52"/>
      <c r="I57" s="52">
        <v>104</v>
      </c>
    </row>
    <row r="58" spans="1:9" ht="12.75">
      <c r="A58" s="28">
        <f t="shared" si="0"/>
        <v>47</v>
      </c>
      <c r="B58" s="51" t="s">
        <v>718</v>
      </c>
      <c r="C58" s="49" t="s">
        <v>702</v>
      </c>
      <c r="D58" s="49" t="s">
        <v>186</v>
      </c>
      <c r="E58" s="49" t="s">
        <v>59</v>
      </c>
      <c r="F58" s="49" t="s">
        <v>308</v>
      </c>
      <c r="G58" s="52">
        <f t="shared" si="1"/>
        <v>22794.7</v>
      </c>
      <c r="H58" s="52"/>
      <c r="I58" s="52">
        <v>22794.7</v>
      </c>
    </row>
    <row r="59" spans="1:9" ht="12.75">
      <c r="A59" s="28">
        <f t="shared" si="0"/>
        <v>48</v>
      </c>
      <c r="B59" s="51" t="s">
        <v>719</v>
      </c>
      <c r="C59" s="49" t="s">
        <v>702</v>
      </c>
      <c r="D59" s="49" t="s">
        <v>187</v>
      </c>
      <c r="E59" s="49" t="s">
        <v>59</v>
      </c>
      <c r="F59" s="49" t="s">
        <v>308</v>
      </c>
      <c r="G59" s="52">
        <f t="shared" si="1"/>
        <v>460</v>
      </c>
      <c r="H59" s="52"/>
      <c r="I59" s="52">
        <v>460</v>
      </c>
    </row>
    <row r="60" spans="1:9" ht="12.75">
      <c r="A60" s="28">
        <f t="shared" si="0"/>
        <v>49</v>
      </c>
      <c r="B60" s="51" t="s">
        <v>363</v>
      </c>
      <c r="C60" s="49" t="s">
        <v>702</v>
      </c>
      <c r="D60" s="49" t="s">
        <v>187</v>
      </c>
      <c r="E60" s="49" t="s">
        <v>304</v>
      </c>
      <c r="F60" s="49" t="s">
        <v>308</v>
      </c>
      <c r="G60" s="52">
        <f t="shared" si="1"/>
        <v>460</v>
      </c>
      <c r="H60" s="52"/>
      <c r="I60" s="52">
        <v>460</v>
      </c>
    </row>
    <row r="61" spans="1:9" ht="38.25">
      <c r="A61" s="28">
        <f t="shared" si="0"/>
        <v>50</v>
      </c>
      <c r="B61" s="51" t="s">
        <v>367</v>
      </c>
      <c r="C61" s="49" t="s">
        <v>702</v>
      </c>
      <c r="D61" s="49" t="s">
        <v>187</v>
      </c>
      <c r="E61" s="49" t="s">
        <v>321</v>
      </c>
      <c r="F61" s="49" t="s">
        <v>308</v>
      </c>
      <c r="G61" s="52">
        <f t="shared" si="1"/>
        <v>360</v>
      </c>
      <c r="H61" s="52"/>
      <c r="I61" s="52">
        <v>360</v>
      </c>
    </row>
    <row r="62" spans="1:9" ht="12.75">
      <c r="A62" s="28">
        <f t="shared" si="0"/>
        <v>51</v>
      </c>
      <c r="B62" s="51" t="s">
        <v>578</v>
      </c>
      <c r="C62" s="49" t="s">
        <v>702</v>
      </c>
      <c r="D62" s="49" t="s">
        <v>187</v>
      </c>
      <c r="E62" s="49" t="s">
        <v>321</v>
      </c>
      <c r="F62" s="49" t="s">
        <v>36</v>
      </c>
      <c r="G62" s="52">
        <f t="shared" si="1"/>
        <v>360</v>
      </c>
      <c r="H62" s="52"/>
      <c r="I62" s="52">
        <v>360</v>
      </c>
    </row>
    <row r="63" spans="1:9" ht="51">
      <c r="A63" s="28">
        <f t="shared" si="0"/>
        <v>52</v>
      </c>
      <c r="B63" s="51" t="s">
        <v>370</v>
      </c>
      <c r="C63" s="49" t="s">
        <v>702</v>
      </c>
      <c r="D63" s="49" t="s">
        <v>187</v>
      </c>
      <c r="E63" s="49" t="s">
        <v>327</v>
      </c>
      <c r="F63" s="49" t="s">
        <v>308</v>
      </c>
      <c r="G63" s="52">
        <f t="shared" si="1"/>
        <v>100</v>
      </c>
      <c r="H63" s="52"/>
      <c r="I63" s="52">
        <v>100</v>
      </c>
    </row>
    <row r="64" spans="1:9" ht="12.75">
      <c r="A64" s="28">
        <f t="shared" si="0"/>
        <v>53</v>
      </c>
      <c r="B64" s="51" t="s">
        <v>578</v>
      </c>
      <c r="C64" s="49" t="s">
        <v>702</v>
      </c>
      <c r="D64" s="49" t="s">
        <v>187</v>
      </c>
      <c r="E64" s="49" t="s">
        <v>327</v>
      </c>
      <c r="F64" s="49" t="s">
        <v>36</v>
      </c>
      <c r="G64" s="52">
        <f t="shared" si="1"/>
        <v>100</v>
      </c>
      <c r="H64" s="52"/>
      <c r="I64" s="52">
        <v>100</v>
      </c>
    </row>
    <row r="65" spans="1:9" ht="12.75">
      <c r="A65" s="28">
        <f t="shared" si="0"/>
        <v>54</v>
      </c>
      <c r="B65" s="51" t="s">
        <v>371</v>
      </c>
      <c r="C65" s="49" t="s">
        <v>702</v>
      </c>
      <c r="D65" s="49" t="s">
        <v>707</v>
      </c>
      <c r="E65" s="49" t="s">
        <v>59</v>
      </c>
      <c r="F65" s="49" t="s">
        <v>308</v>
      </c>
      <c r="G65" s="52">
        <f t="shared" si="1"/>
        <v>1302</v>
      </c>
      <c r="H65" s="52"/>
      <c r="I65" s="52">
        <v>1302</v>
      </c>
    </row>
    <row r="66" spans="1:9" ht="25.5">
      <c r="A66" s="28">
        <f t="shared" si="0"/>
        <v>55</v>
      </c>
      <c r="B66" s="51" t="s">
        <v>372</v>
      </c>
      <c r="C66" s="49" t="s">
        <v>702</v>
      </c>
      <c r="D66" s="49" t="s">
        <v>707</v>
      </c>
      <c r="E66" s="49" t="s">
        <v>708</v>
      </c>
      <c r="F66" s="49" t="s">
        <v>308</v>
      </c>
      <c r="G66" s="52">
        <f t="shared" si="1"/>
        <v>1302</v>
      </c>
      <c r="H66" s="52"/>
      <c r="I66" s="52">
        <v>1302</v>
      </c>
    </row>
    <row r="67" spans="1:9" ht="12.75">
      <c r="A67" s="28">
        <f t="shared" si="0"/>
        <v>56</v>
      </c>
      <c r="B67" s="51" t="s">
        <v>226</v>
      </c>
      <c r="C67" s="49" t="s">
        <v>702</v>
      </c>
      <c r="D67" s="49" t="s">
        <v>707</v>
      </c>
      <c r="E67" s="49" t="s">
        <v>708</v>
      </c>
      <c r="F67" s="49" t="s">
        <v>628</v>
      </c>
      <c r="G67" s="52">
        <f t="shared" si="1"/>
        <v>1302</v>
      </c>
      <c r="H67" s="52"/>
      <c r="I67" s="52">
        <v>1302</v>
      </c>
    </row>
    <row r="68" spans="1:9" ht="12.75">
      <c r="A68" s="28">
        <f t="shared" si="0"/>
        <v>57</v>
      </c>
      <c r="B68" s="51" t="s">
        <v>374</v>
      </c>
      <c r="C68" s="49" t="s">
        <v>702</v>
      </c>
      <c r="D68" s="49" t="s">
        <v>709</v>
      </c>
      <c r="E68" s="49" t="s">
        <v>59</v>
      </c>
      <c r="F68" s="49" t="s">
        <v>308</v>
      </c>
      <c r="G68" s="52">
        <f t="shared" si="1"/>
        <v>2132</v>
      </c>
      <c r="H68" s="52"/>
      <c r="I68" s="52">
        <v>2132</v>
      </c>
    </row>
    <row r="69" spans="1:9" ht="12.75">
      <c r="A69" s="28">
        <f t="shared" si="0"/>
        <v>58</v>
      </c>
      <c r="B69" s="51" t="s">
        <v>375</v>
      </c>
      <c r="C69" s="49" t="s">
        <v>702</v>
      </c>
      <c r="D69" s="49" t="s">
        <v>709</v>
      </c>
      <c r="E69" s="49" t="s">
        <v>710</v>
      </c>
      <c r="F69" s="49" t="s">
        <v>308</v>
      </c>
      <c r="G69" s="52">
        <f t="shared" si="1"/>
        <v>2132</v>
      </c>
      <c r="H69" s="52"/>
      <c r="I69" s="52">
        <v>2132</v>
      </c>
    </row>
    <row r="70" spans="1:9" ht="12.75">
      <c r="A70" s="28">
        <f t="shared" si="0"/>
        <v>59</v>
      </c>
      <c r="B70" s="51" t="s">
        <v>227</v>
      </c>
      <c r="C70" s="49" t="s">
        <v>702</v>
      </c>
      <c r="D70" s="49" t="s">
        <v>709</v>
      </c>
      <c r="E70" s="49" t="s">
        <v>228</v>
      </c>
      <c r="F70" s="49" t="s">
        <v>308</v>
      </c>
      <c r="G70" s="52">
        <f t="shared" si="1"/>
        <v>2132</v>
      </c>
      <c r="H70" s="52"/>
      <c r="I70" s="52">
        <v>2132</v>
      </c>
    </row>
    <row r="71" spans="1:9" ht="12.75">
      <c r="A71" s="28">
        <f t="shared" si="0"/>
        <v>60</v>
      </c>
      <c r="B71" s="51" t="s">
        <v>229</v>
      </c>
      <c r="C71" s="49" t="s">
        <v>702</v>
      </c>
      <c r="D71" s="49" t="s">
        <v>709</v>
      </c>
      <c r="E71" s="49" t="s">
        <v>711</v>
      </c>
      <c r="F71" s="49" t="s">
        <v>308</v>
      </c>
      <c r="G71" s="52">
        <f t="shared" si="1"/>
        <v>2132</v>
      </c>
      <c r="H71" s="52"/>
      <c r="I71" s="52">
        <v>2132</v>
      </c>
    </row>
    <row r="72" spans="1:9" ht="25.5">
      <c r="A72" s="28">
        <f t="shared" si="0"/>
        <v>61</v>
      </c>
      <c r="B72" s="51" t="s">
        <v>219</v>
      </c>
      <c r="C72" s="49" t="s">
        <v>702</v>
      </c>
      <c r="D72" s="49" t="s">
        <v>709</v>
      </c>
      <c r="E72" s="49" t="s">
        <v>711</v>
      </c>
      <c r="F72" s="49" t="s">
        <v>253</v>
      </c>
      <c r="G72" s="52">
        <f t="shared" si="1"/>
        <v>2132</v>
      </c>
      <c r="H72" s="52"/>
      <c r="I72" s="52">
        <v>2132</v>
      </c>
    </row>
    <row r="73" spans="1:9" ht="12.75">
      <c r="A73" s="28">
        <f t="shared" si="0"/>
        <v>62</v>
      </c>
      <c r="B73" s="51" t="s">
        <v>377</v>
      </c>
      <c r="C73" s="49" t="s">
        <v>702</v>
      </c>
      <c r="D73" s="49" t="s">
        <v>378</v>
      </c>
      <c r="E73" s="49" t="s">
        <v>59</v>
      </c>
      <c r="F73" s="49" t="s">
        <v>308</v>
      </c>
      <c r="G73" s="52">
        <f t="shared" si="1"/>
        <v>126.7</v>
      </c>
      <c r="H73" s="52"/>
      <c r="I73" s="52">
        <v>126.7</v>
      </c>
    </row>
    <row r="74" spans="1:9" ht="12.75">
      <c r="A74" s="28">
        <f t="shared" si="0"/>
        <v>63</v>
      </c>
      <c r="B74" s="51" t="s">
        <v>379</v>
      </c>
      <c r="C74" s="49" t="s">
        <v>702</v>
      </c>
      <c r="D74" s="49" t="s">
        <v>378</v>
      </c>
      <c r="E74" s="49" t="s">
        <v>380</v>
      </c>
      <c r="F74" s="49" t="s">
        <v>308</v>
      </c>
      <c r="G74" s="52">
        <f t="shared" si="1"/>
        <v>48.7</v>
      </c>
      <c r="H74" s="52"/>
      <c r="I74" s="52">
        <v>48.7</v>
      </c>
    </row>
    <row r="75" spans="1:9" ht="25.5">
      <c r="A75" s="28">
        <f t="shared" si="0"/>
        <v>64</v>
      </c>
      <c r="B75" s="51" t="s">
        <v>230</v>
      </c>
      <c r="C75" s="49" t="s">
        <v>702</v>
      </c>
      <c r="D75" s="49" t="s">
        <v>378</v>
      </c>
      <c r="E75" s="49" t="s">
        <v>610</v>
      </c>
      <c r="F75" s="49" t="s">
        <v>308</v>
      </c>
      <c r="G75" s="52">
        <f t="shared" si="1"/>
        <v>48.7</v>
      </c>
      <c r="H75" s="52"/>
      <c r="I75" s="52">
        <v>48.7</v>
      </c>
    </row>
    <row r="76" spans="1:9" ht="51">
      <c r="A76" s="28">
        <f t="shared" si="0"/>
        <v>65</v>
      </c>
      <c r="B76" s="51" t="s">
        <v>231</v>
      </c>
      <c r="C76" s="49" t="s">
        <v>702</v>
      </c>
      <c r="D76" s="49" t="s">
        <v>378</v>
      </c>
      <c r="E76" s="49" t="s">
        <v>232</v>
      </c>
      <c r="F76" s="49" t="s">
        <v>308</v>
      </c>
      <c r="G76" s="52">
        <f t="shared" si="1"/>
        <v>48.7</v>
      </c>
      <c r="H76" s="52"/>
      <c r="I76" s="52">
        <v>48.7</v>
      </c>
    </row>
    <row r="77" spans="1:9" ht="25.5">
      <c r="A77" s="28">
        <f t="shared" si="0"/>
        <v>66</v>
      </c>
      <c r="B77" s="51" t="s">
        <v>219</v>
      </c>
      <c r="C77" s="49" t="s">
        <v>702</v>
      </c>
      <c r="D77" s="49" t="s">
        <v>378</v>
      </c>
      <c r="E77" s="49" t="s">
        <v>232</v>
      </c>
      <c r="F77" s="49" t="s">
        <v>253</v>
      </c>
      <c r="G77" s="52">
        <f t="shared" si="1"/>
        <v>48.7</v>
      </c>
      <c r="H77" s="52"/>
      <c r="I77" s="52">
        <v>48.7</v>
      </c>
    </row>
    <row r="78" spans="1:9" ht="12.75">
      <c r="A78" s="28">
        <f aca="true" t="shared" si="2" ref="A78:A142">SUM(A77+1)</f>
        <v>67</v>
      </c>
      <c r="B78" s="51" t="s">
        <v>283</v>
      </c>
      <c r="C78" s="49" t="s">
        <v>702</v>
      </c>
      <c r="D78" s="49" t="s">
        <v>378</v>
      </c>
      <c r="E78" s="49" t="s">
        <v>304</v>
      </c>
      <c r="F78" s="49" t="s">
        <v>308</v>
      </c>
      <c r="G78" s="52">
        <f aca="true" t="shared" si="3" ref="G78:G143">SUM(H78:I78)</f>
        <v>78</v>
      </c>
      <c r="H78" s="52"/>
      <c r="I78" s="52">
        <v>78</v>
      </c>
    </row>
    <row r="79" spans="1:9" ht="38.25">
      <c r="A79" s="28">
        <f t="shared" si="2"/>
        <v>68</v>
      </c>
      <c r="B79" s="51" t="s">
        <v>91</v>
      </c>
      <c r="C79" s="49" t="s">
        <v>702</v>
      </c>
      <c r="D79" s="49" t="s">
        <v>378</v>
      </c>
      <c r="E79" s="49" t="s">
        <v>90</v>
      </c>
      <c r="F79" s="49" t="s">
        <v>308</v>
      </c>
      <c r="G79" s="52">
        <f t="shared" si="3"/>
        <v>78</v>
      </c>
      <c r="H79" s="52"/>
      <c r="I79" s="52">
        <v>78</v>
      </c>
    </row>
    <row r="80" spans="1:9" ht="12.75">
      <c r="A80" s="28">
        <f t="shared" si="2"/>
        <v>69</v>
      </c>
      <c r="B80" s="51" t="s">
        <v>364</v>
      </c>
      <c r="C80" s="49" t="s">
        <v>702</v>
      </c>
      <c r="D80" s="49" t="s">
        <v>378</v>
      </c>
      <c r="E80" s="49" t="s">
        <v>90</v>
      </c>
      <c r="F80" s="49" t="s">
        <v>36</v>
      </c>
      <c r="G80" s="52">
        <f t="shared" si="3"/>
        <v>78</v>
      </c>
      <c r="H80" s="52"/>
      <c r="I80" s="52">
        <v>78</v>
      </c>
    </row>
    <row r="81" spans="1:9" ht="12.75">
      <c r="A81" s="28">
        <f t="shared" si="2"/>
        <v>70</v>
      </c>
      <c r="B81" s="51" t="s">
        <v>720</v>
      </c>
      <c r="C81" s="49" t="s">
        <v>702</v>
      </c>
      <c r="D81" s="49" t="s">
        <v>188</v>
      </c>
      <c r="E81" s="49" t="s">
        <v>59</v>
      </c>
      <c r="F81" s="49" t="s">
        <v>308</v>
      </c>
      <c r="G81" s="52">
        <f t="shared" si="3"/>
        <v>18774</v>
      </c>
      <c r="H81" s="52"/>
      <c r="I81" s="52">
        <v>18774</v>
      </c>
    </row>
    <row r="82" spans="1:9" ht="25.5">
      <c r="A82" s="28">
        <f t="shared" si="2"/>
        <v>71</v>
      </c>
      <c r="B82" s="51" t="s">
        <v>381</v>
      </c>
      <c r="C82" s="49" t="s">
        <v>702</v>
      </c>
      <c r="D82" s="49" t="s">
        <v>188</v>
      </c>
      <c r="E82" s="49" t="s">
        <v>686</v>
      </c>
      <c r="F82" s="49" t="s">
        <v>308</v>
      </c>
      <c r="G82" s="52">
        <f t="shared" si="3"/>
        <v>12041</v>
      </c>
      <c r="H82" s="52"/>
      <c r="I82" s="52">
        <v>12041</v>
      </c>
    </row>
    <row r="83" spans="1:9" ht="12.75">
      <c r="A83" s="28">
        <f t="shared" si="2"/>
        <v>72</v>
      </c>
      <c r="B83" s="51" t="s">
        <v>382</v>
      </c>
      <c r="C83" s="49" t="s">
        <v>702</v>
      </c>
      <c r="D83" s="49" t="s">
        <v>188</v>
      </c>
      <c r="E83" s="49" t="s">
        <v>189</v>
      </c>
      <c r="F83" s="49" t="s">
        <v>308</v>
      </c>
      <c r="G83" s="52">
        <f t="shared" si="3"/>
        <v>12041</v>
      </c>
      <c r="H83" s="52"/>
      <c r="I83" s="52">
        <v>12041</v>
      </c>
    </row>
    <row r="84" spans="1:9" ht="25.5">
      <c r="A84" s="28">
        <f t="shared" si="2"/>
        <v>73</v>
      </c>
      <c r="B84" s="51" t="s">
        <v>219</v>
      </c>
      <c r="C84" s="49" t="s">
        <v>702</v>
      </c>
      <c r="D84" s="49" t="s">
        <v>188</v>
      </c>
      <c r="E84" s="49" t="s">
        <v>189</v>
      </c>
      <c r="F84" s="49" t="s">
        <v>253</v>
      </c>
      <c r="G84" s="52">
        <f t="shared" si="3"/>
        <v>12041</v>
      </c>
      <c r="H84" s="52"/>
      <c r="I84" s="52">
        <v>12041</v>
      </c>
    </row>
    <row r="85" spans="1:9" ht="12.75">
      <c r="A85" s="28">
        <f t="shared" si="2"/>
        <v>74</v>
      </c>
      <c r="B85" s="51" t="s">
        <v>379</v>
      </c>
      <c r="C85" s="49" t="s">
        <v>702</v>
      </c>
      <c r="D85" s="49" t="s">
        <v>188</v>
      </c>
      <c r="E85" s="49" t="s">
        <v>380</v>
      </c>
      <c r="F85" s="49" t="s">
        <v>308</v>
      </c>
      <c r="G85" s="52">
        <f t="shared" si="3"/>
        <v>6093</v>
      </c>
      <c r="H85" s="52"/>
      <c r="I85" s="52">
        <v>6093</v>
      </c>
    </row>
    <row r="86" spans="1:9" ht="25.5">
      <c r="A86" s="28">
        <f t="shared" si="2"/>
        <v>75</v>
      </c>
      <c r="B86" s="51" t="s">
        <v>233</v>
      </c>
      <c r="C86" s="49" t="s">
        <v>702</v>
      </c>
      <c r="D86" s="49" t="s">
        <v>188</v>
      </c>
      <c r="E86" s="49" t="s">
        <v>176</v>
      </c>
      <c r="F86" s="49" t="s">
        <v>308</v>
      </c>
      <c r="G86" s="52">
        <f t="shared" si="3"/>
        <v>6093</v>
      </c>
      <c r="H86" s="52"/>
      <c r="I86" s="52">
        <v>6093</v>
      </c>
    </row>
    <row r="87" spans="1:9" ht="51">
      <c r="A87" s="28">
        <f t="shared" si="2"/>
        <v>76</v>
      </c>
      <c r="B87" s="51" t="s">
        <v>234</v>
      </c>
      <c r="C87" s="49" t="s">
        <v>702</v>
      </c>
      <c r="D87" s="49" t="s">
        <v>188</v>
      </c>
      <c r="E87" s="49" t="s">
        <v>383</v>
      </c>
      <c r="F87" s="49" t="s">
        <v>308</v>
      </c>
      <c r="G87" s="52">
        <f t="shared" si="3"/>
        <v>6093</v>
      </c>
      <c r="H87" s="52"/>
      <c r="I87" s="52">
        <v>6093</v>
      </c>
    </row>
    <row r="88" spans="1:9" ht="25.5">
      <c r="A88" s="28">
        <f t="shared" si="2"/>
        <v>77</v>
      </c>
      <c r="B88" s="51" t="s">
        <v>219</v>
      </c>
      <c r="C88" s="49" t="s">
        <v>702</v>
      </c>
      <c r="D88" s="49" t="s">
        <v>188</v>
      </c>
      <c r="E88" s="49" t="s">
        <v>383</v>
      </c>
      <c r="F88" s="49" t="s">
        <v>253</v>
      </c>
      <c r="G88" s="52">
        <f t="shared" si="3"/>
        <v>6093</v>
      </c>
      <c r="H88" s="52"/>
      <c r="I88" s="52">
        <v>6093</v>
      </c>
    </row>
    <row r="89" spans="1:9" ht="12.75">
      <c r="A89" s="28">
        <f t="shared" si="2"/>
        <v>78</v>
      </c>
      <c r="B89" s="51" t="s">
        <v>363</v>
      </c>
      <c r="C89" s="49" t="s">
        <v>702</v>
      </c>
      <c r="D89" s="49" t="s">
        <v>188</v>
      </c>
      <c r="E89" s="49" t="s">
        <v>304</v>
      </c>
      <c r="F89" s="49" t="s">
        <v>308</v>
      </c>
      <c r="G89" s="52">
        <f t="shared" si="3"/>
        <v>640</v>
      </c>
      <c r="H89" s="52"/>
      <c r="I89" s="52">
        <v>640</v>
      </c>
    </row>
    <row r="90" spans="1:9" ht="38.25">
      <c r="A90" s="28">
        <f t="shared" si="2"/>
        <v>79</v>
      </c>
      <c r="B90" s="51" t="s">
        <v>98</v>
      </c>
      <c r="C90" s="49" t="s">
        <v>702</v>
      </c>
      <c r="D90" s="49" t="s">
        <v>188</v>
      </c>
      <c r="E90" s="49" t="s">
        <v>323</v>
      </c>
      <c r="F90" s="49" t="s">
        <v>308</v>
      </c>
      <c r="G90" s="52">
        <f t="shared" si="3"/>
        <v>520</v>
      </c>
      <c r="H90" s="52"/>
      <c r="I90" s="52">
        <v>520</v>
      </c>
    </row>
    <row r="91" spans="1:9" ht="12.75">
      <c r="A91" s="28">
        <f t="shared" si="2"/>
        <v>80</v>
      </c>
      <c r="B91" s="51" t="s">
        <v>578</v>
      </c>
      <c r="C91" s="49" t="s">
        <v>702</v>
      </c>
      <c r="D91" s="49" t="s">
        <v>188</v>
      </c>
      <c r="E91" s="49" t="s">
        <v>323</v>
      </c>
      <c r="F91" s="49" t="s">
        <v>36</v>
      </c>
      <c r="G91" s="52">
        <f t="shared" si="3"/>
        <v>520</v>
      </c>
      <c r="H91" s="52"/>
      <c r="I91" s="52">
        <v>520</v>
      </c>
    </row>
    <row r="92" spans="1:9" s="11" customFormat="1" ht="38.25">
      <c r="A92" s="28">
        <f t="shared" si="2"/>
        <v>81</v>
      </c>
      <c r="B92" s="51" t="s">
        <v>99</v>
      </c>
      <c r="C92" s="49" t="s">
        <v>702</v>
      </c>
      <c r="D92" s="49" t="s">
        <v>188</v>
      </c>
      <c r="E92" s="49" t="s">
        <v>325</v>
      </c>
      <c r="F92" s="49" t="s">
        <v>308</v>
      </c>
      <c r="G92" s="52">
        <f t="shared" si="3"/>
        <v>120</v>
      </c>
      <c r="H92" s="52"/>
      <c r="I92" s="52">
        <v>120</v>
      </c>
    </row>
    <row r="93" spans="1:9" ht="12.75">
      <c r="A93" s="28">
        <f t="shared" si="2"/>
        <v>82</v>
      </c>
      <c r="B93" s="51" t="s">
        <v>578</v>
      </c>
      <c r="C93" s="49" t="s">
        <v>702</v>
      </c>
      <c r="D93" s="49" t="s">
        <v>188</v>
      </c>
      <c r="E93" s="49" t="s">
        <v>325</v>
      </c>
      <c r="F93" s="49" t="s">
        <v>36</v>
      </c>
      <c r="G93" s="52">
        <f t="shared" si="3"/>
        <v>120</v>
      </c>
      <c r="H93" s="52"/>
      <c r="I93" s="52">
        <v>120</v>
      </c>
    </row>
    <row r="94" spans="1:9" ht="12.75">
      <c r="A94" s="28">
        <f t="shared" si="2"/>
        <v>83</v>
      </c>
      <c r="B94" s="51" t="s">
        <v>721</v>
      </c>
      <c r="C94" s="49" t="s">
        <v>702</v>
      </c>
      <c r="D94" s="49" t="s">
        <v>624</v>
      </c>
      <c r="E94" s="49" t="s">
        <v>59</v>
      </c>
      <c r="F94" s="49" t="s">
        <v>308</v>
      </c>
      <c r="G94" s="52">
        <f t="shared" si="3"/>
        <v>13357</v>
      </c>
      <c r="H94" s="52"/>
      <c r="I94" s="52">
        <v>13357</v>
      </c>
    </row>
    <row r="95" spans="1:9" ht="12.75">
      <c r="A95" s="28">
        <f t="shared" si="2"/>
        <v>84</v>
      </c>
      <c r="B95" s="51" t="s">
        <v>722</v>
      </c>
      <c r="C95" s="49" t="s">
        <v>702</v>
      </c>
      <c r="D95" s="49" t="s">
        <v>625</v>
      </c>
      <c r="E95" s="49" t="s">
        <v>59</v>
      </c>
      <c r="F95" s="49" t="s">
        <v>308</v>
      </c>
      <c r="G95" s="52">
        <f t="shared" si="3"/>
        <v>10846</v>
      </c>
      <c r="H95" s="52"/>
      <c r="I95" s="52">
        <v>10846</v>
      </c>
    </row>
    <row r="96" spans="1:9" ht="12.75">
      <c r="A96" s="28">
        <f t="shared" si="2"/>
        <v>85</v>
      </c>
      <c r="B96" s="51" t="s">
        <v>352</v>
      </c>
      <c r="C96" s="49" t="s">
        <v>702</v>
      </c>
      <c r="D96" s="49" t="s">
        <v>625</v>
      </c>
      <c r="E96" s="49" t="s">
        <v>683</v>
      </c>
      <c r="F96" s="49" t="s">
        <v>308</v>
      </c>
      <c r="G96" s="52">
        <f t="shared" si="3"/>
        <v>486</v>
      </c>
      <c r="H96" s="52"/>
      <c r="I96" s="52">
        <v>486</v>
      </c>
    </row>
    <row r="97" spans="1:9" ht="12.75">
      <c r="A97" s="28">
        <f t="shared" si="2"/>
        <v>86</v>
      </c>
      <c r="B97" s="51" t="s">
        <v>220</v>
      </c>
      <c r="C97" s="49" t="s">
        <v>702</v>
      </c>
      <c r="D97" s="49" t="s">
        <v>625</v>
      </c>
      <c r="E97" s="49" t="s">
        <v>221</v>
      </c>
      <c r="F97" s="49" t="s">
        <v>308</v>
      </c>
      <c r="G97" s="52">
        <f t="shared" si="3"/>
        <v>486</v>
      </c>
      <c r="H97" s="52"/>
      <c r="I97" s="52">
        <v>486</v>
      </c>
    </row>
    <row r="98" spans="1:9" ht="38.25">
      <c r="A98" s="28">
        <f t="shared" si="2"/>
        <v>87</v>
      </c>
      <c r="B98" s="51" t="s">
        <v>235</v>
      </c>
      <c r="C98" s="49" t="s">
        <v>702</v>
      </c>
      <c r="D98" s="49" t="s">
        <v>625</v>
      </c>
      <c r="E98" s="49" t="s">
        <v>163</v>
      </c>
      <c r="F98" s="49" t="s">
        <v>308</v>
      </c>
      <c r="G98" s="52">
        <f t="shared" si="3"/>
        <v>486</v>
      </c>
      <c r="H98" s="52"/>
      <c r="I98" s="52">
        <v>486</v>
      </c>
    </row>
    <row r="99" spans="1:9" ht="12.75">
      <c r="A99" s="28">
        <f t="shared" si="2"/>
        <v>88</v>
      </c>
      <c r="B99" s="51" t="s">
        <v>236</v>
      </c>
      <c r="C99" s="49" t="s">
        <v>702</v>
      </c>
      <c r="D99" s="49" t="s">
        <v>625</v>
      </c>
      <c r="E99" s="49" t="s">
        <v>163</v>
      </c>
      <c r="F99" s="49" t="s">
        <v>179</v>
      </c>
      <c r="G99" s="52">
        <f t="shared" si="3"/>
        <v>486</v>
      </c>
      <c r="H99" s="52"/>
      <c r="I99" s="52">
        <v>486</v>
      </c>
    </row>
    <row r="100" spans="1:9" ht="12.75">
      <c r="A100" s="28">
        <f t="shared" si="2"/>
        <v>89</v>
      </c>
      <c r="B100" s="51" t="s">
        <v>379</v>
      </c>
      <c r="C100" s="49" t="s">
        <v>702</v>
      </c>
      <c r="D100" s="49" t="s">
        <v>625</v>
      </c>
      <c r="E100" s="49" t="s">
        <v>380</v>
      </c>
      <c r="F100" s="49" t="s">
        <v>308</v>
      </c>
      <c r="G100" s="52">
        <f t="shared" si="3"/>
        <v>10200</v>
      </c>
      <c r="H100" s="52"/>
      <c r="I100" s="52">
        <v>10200</v>
      </c>
    </row>
    <row r="101" spans="1:9" s="11" customFormat="1" ht="25.5">
      <c r="A101" s="28">
        <f t="shared" si="2"/>
        <v>90</v>
      </c>
      <c r="B101" s="51" t="s">
        <v>233</v>
      </c>
      <c r="C101" s="49" t="s">
        <v>702</v>
      </c>
      <c r="D101" s="49" t="s">
        <v>625</v>
      </c>
      <c r="E101" s="49" t="s">
        <v>176</v>
      </c>
      <c r="F101" s="49" t="s">
        <v>308</v>
      </c>
      <c r="G101" s="52">
        <f t="shared" si="3"/>
        <v>10200</v>
      </c>
      <c r="H101" s="52"/>
      <c r="I101" s="52">
        <v>10200</v>
      </c>
    </row>
    <row r="102" spans="1:9" ht="63.75">
      <c r="A102" s="28">
        <f t="shared" si="2"/>
        <v>91</v>
      </c>
      <c r="B102" s="51" t="s">
        <v>445</v>
      </c>
      <c r="C102" s="49" t="s">
        <v>702</v>
      </c>
      <c r="D102" s="49" t="s">
        <v>625</v>
      </c>
      <c r="E102" s="49" t="s">
        <v>100</v>
      </c>
      <c r="F102" s="49" t="s">
        <v>308</v>
      </c>
      <c r="G102" s="52">
        <f t="shared" si="3"/>
        <v>10200</v>
      </c>
      <c r="H102" s="52"/>
      <c r="I102" s="52">
        <v>10200</v>
      </c>
    </row>
    <row r="103" spans="1:9" ht="12.75">
      <c r="A103" s="28">
        <f t="shared" si="2"/>
        <v>92</v>
      </c>
      <c r="B103" s="51" t="s">
        <v>236</v>
      </c>
      <c r="C103" s="49" t="s">
        <v>702</v>
      </c>
      <c r="D103" s="49" t="s">
        <v>625</v>
      </c>
      <c r="E103" s="49" t="s">
        <v>100</v>
      </c>
      <c r="F103" s="49" t="s">
        <v>179</v>
      </c>
      <c r="G103" s="52">
        <f t="shared" si="3"/>
        <v>10200</v>
      </c>
      <c r="H103" s="52"/>
      <c r="I103" s="52">
        <v>10200</v>
      </c>
    </row>
    <row r="104" spans="1:9" ht="12.75">
      <c r="A104" s="28">
        <f t="shared" si="2"/>
        <v>93</v>
      </c>
      <c r="B104" s="51" t="s">
        <v>363</v>
      </c>
      <c r="C104" s="49" t="s">
        <v>702</v>
      </c>
      <c r="D104" s="49" t="s">
        <v>625</v>
      </c>
      <c r="E104" s="49" t="s">
        <v>304</v>
      </c>
      <c r="F104" s="49" t="s">
        <v>308</v>
      </c>
      <c r="G104" s="52">
        <f t="shared" si="3"/>
        <v>160</v>
      </c>
      <c r="H104" s="52"/>
      <c r="I104" s="52">
        <v>160</v>
      </c>
    </row>
    <row r="105" spans="1:9" ht="51">
      <c r="A105" s="28">
        <f t="shared" si="2"/>
        <v>94</v>
      </c>
      <c r="B105" s="51" t="s">
        <v>101</v>
      </c>
      <c r="C105" s="49" t="s">
        <v>702</v>
      </c>
      <c r="D105" s="49" t="s">
        <v>625</v>
      </c>
      <c r="E105" s="49" t="s">
        <v>546</v>
      </c>
      <c r="F105" s="49" t="s">
        <v>308</v>
      </c>
      <c r="G105" s="52">
        <f t="shared" si="3"/>
        <v>160</v>
      </c>
      <c r="H105" s="52"/>
      <c r="I105" s="52">
        <v>160</v>
      </c>
    </row>
    <row r="106" spans="1:9" ht="12.75">
      <c r="A106" s="28">
        <f t="shared" si="2"/>
        <v>95</v>
      </c>
      <c r="B106" s="51" t="s">
        <v>578</v>
      </c>
      <c r="C106" s="49" t="s">
        <v>702</v>
      </c>
      <c r="D106" s="49" t="s">
        <v>625</v>
      </c>
      <c r="E106" s="49" t="s">
        <v>546</v>
      </c>
      <c r="F106" s="49" t="s">
        <v>36</v>
      </c>
      <c r="G106" s="52">
        <f t="shared" si="3"/>
        <v>160</v>
      </c>
      <c r="H106" s="52"/>
      <c r="I106" s="52">
        <v>160</v>
      </c>
    </row>
    <row r="107" spans="1:9" ht="12.75">
      <c r="A107" s="28">
        <f t="shared" si="2"/>
        <v>96</v>
      </c>
      <c r="B107" s="51" t="s">
        <v>723</v>
      </c>
      <c r="C107" s="49" t="s">
        <v>702</v>
      </c>
      <c r="D107" s="49" t="s">
        <v>627</v>
      </c>
      <c r="E107" s="49" t="s">
        <v>59</v>
      </c>
      <c r="F107" s="49" t="s">
        <v>308</v>
      </c>
      <c r="G107" s="52">
        <f t="shared" si="3"/>
        <v>2511</v>
      </c>
      <c r="H107" s="52"/>
      <c r="I107" s="52">
        <v>2511</v>
      </c>
    </row>
    <row r="108" spans="1:9" ht="12.75">
      <c r="A108" s="28">
        <f t="shared" si="2"/>
        <v>97</v>
      </c>
      <c r="B108" s="51" t="s">
        <v>363</v>
      </c>
      <c r="C108" s="49" t="s">
        <v>702</v>
      </c>
      <c r="D108" s="49" t="s">
        <v>627</v>
      </c>
      <c r="E108" s="49" t="s">
        <v>304</v>
      </c>
      <c r="F108" s="49" t="s">
        <v>308</v>
      </c>
      <c r="G108" s="52">
        <f t="shared" si="3"/>
        <v>2511</v>
      </c>
      <c r="H108" s="52"/>
      <c r="I108" s="52">
        <v>2511</v>
      </c>
    </row>
    <row r="109" spans="1:9" ht="25.5">
      <c r="A109" s="28">
        <f t="shared" si="2"/>
        <v>98</v>
      </c>
      <c r="B109" s="51" t="s">
        <v>102</v>
      </c>
      <c r="C109" s="49" t="s">
        <v>702</v>
      </c>
      <c r="D109" s="49" t="s">
        <v>627</v>
      </c>
      <c r="E109" s="49" t="s">
        <v>343</v>
      </c>
      <c r="F109" s="49" t="s">
        <v>308</v>
      </c>
      <c r="G109" s="52">
        <f t="shared" si="3"/>
        <v>500</v>
      </c>
      <c r="H109" s="52"/>
      <c r="I109" s="52">
        <v>500</v>
      </c>
    </row>
    <row r="110" spans="1:9" s="11" customFormat="1" ht="12.75">
      <c r="A110" s="28">
        <f t="shared" si="2"/>
        <v>99</v>
      </c>
      <c r="B110" s="51" t="s">
        <v>578</v>
      </c>
      <c r="C110" s="49" t="s">
        <v>702</v>
      </c>
      <c r="D110" s="49" t="s">
        <v>627</v>
      </c>
      <c r="E110" s="49" t="s">
        <v>343</v>
      </c>
      <c r="F110" s="49" t="s">
        <v>36</v>
      </c>
      <c r="G110" s="52">
        <f t="shared" si="3"/>
        <v>500</v>
      </c>
      <c r="H110" s="52"/>
      <c r="I110" s="52">
        <v>500</v>
      </c>
    </row>
    <row r="111" spans="1:9" ht="63.75">
      <c r="A111" s="28">
        <f t="shared" si="2"/>
        <v>100</v>
      </c>
      <c r="B111" s="51" t="s">
        <v>427</v>
      </c>
      <c r="C111" s="49" t="s">
        <v>702</v>
      </c>
      <c r="D111" s="49" t="s">
        <v>627</v>
      </c>
      <c r="E111" s="49" t="s">
        <v>345</v>
      </c>
      <c r="F111" s="49" t="s">
        <v>308</v>
      </c>
      <c r="G111" s="52">
        <f t="shared" si="3"/>
        <v>1101</v>
      </c>
      <c r="H111" s="52"/>
      <c r="I111" s="52">
        <v>1101</v>
      </c>
    </row>
    <row r="112" spans="1:9" ht="12.75">
      <c r="A112" s="28">
        <f t="shared" si="2"/>
        <v>101</v>
      </c>
      <c r="B112" s="51" t="s">
        <v>578</v>
      </c>
      <c r="C112" s="49" t="s">
        <v>702</v>
      </c>
      <c r="D112" s="49" t="s">
        <v>627</v>
      </c>
      <c r="E112" s="49" t="s">
        <v>345</v>
      </c>
      <c r="F112" s="49" t="s">
        <v>36</v>
      </c>
      <c r="G112" s="52">
        <f t="shared" si="3"/>
        <v>1101</v>
      </c>
      <c r="H112" s="52"/>
      <c r="I112" s="52">
        <v>1101</v>
      </c>
    </row>
    <row r="113" spans="1:9" ht="25.5">
      <c r="A113" s="28">
        <f t="shared" si="2"/>
        <v>102</v>
      </c>
      <c r="B113" s="51" t="s">
        <v>580</v>
      </c>
      <c r="C113" s="49" t="s">
        <v>702</v>
      </c>
      <c r="D113" s="49" t="s">
        <v>627</v>
      </c>
      <c r="E113" s="49" t="s">
        <v>548</v>
      </c>
      <c r="F113" s="49" t="s">
        <v>308</v>
      </c>
      <c r="G113" s="52">
        <f t="shared" si="3"/>
        <v>910</v>
      </c>
      <c r="H113" s="52"/>
      <c r="I113" s="52">
        <v>910</v>
      </c>
    </row>
    <row r="114" spans="1:9" ht="12.75">
      <c r="A114" s="28">
        <f t="shared" si="2"/>
        <v>103</v>
      </c>
      <c r="B114" s="51" t="s">
        <v>578</v>
      </c>
      <c r="C114" s="49" t="s">
        <v>702</v>
      </c>
      <c r="D114" s="49" t="s">
        <v>627</v>
      </c>
      <c r="E114" s="49" t="s">
        <v>548</v>
      </c>
      <c r="F114" s="49" t="s">
        <v>36</v>
      </c>
      <c r="G114" s="52">
        <f t="shared" si="3"/>
        <v>910</v>
      </c>
      <c r="H114" s="52"/>
      <c r="I114" s="52">
        <v>910</v>
      </c>
    </row>
    <row r="115" spans="1:9" ht="12.75">
      <c r="A115" s="28">
        <f t="shared" si="2"/>
        <v>104</v>
      </c>
      <c r="B115" s="51" t="s">
        <v>724</v>
      </c>
      <c r="C115" s="49" t="s">
        <v>702</v>
      </c>
      <c r="D115" s="49" t="s">
        <v>630</v>
      </c>
      <c r="E115" s="49" t="s">
        <v>59</v>
      </c>
      <c r="F115" s="49" t="s">
        <v>308</v>
      </c>
      <c r="G115" s="52">
        <f t="shared" si="3"/>
        <v>851</v>
      </c>
      <c r="H115" s="52">
        <f>H119</f>
        <v>-925</v>
      </c>
      <c r="I115" s="52">
        <v>1776</v>
      </c>
    </row>
    <row r="116" spans="1:9" ht="12.75">
      <c r="A116" s="28">
        <f t="shared" si="2"/>
        <v>105</v>
      </c>
      <c r="B116" s="51" t="s">
        <v>455</v>
      </c>
      <c r="C116" s="49" t="s">
        <v>702</v>
      </c>
      <c r="D116" s="49" t="s">
        <v>631</v>
      </c>
      <c r="E116" s="49" t="s">
        <v>59</v>
      </c>
      <c r="F116" s="49" t="s">
        <v>308</v>
      </c>
      <c r="G116" s="52">
        <f t="shared" si="3"/>
        <v>851</v>
      </c>
      <c r="H116" s="52">
        <f>H119</f>
        <v>-925</v>
      </c>
      <c r="I116" s="52">
        <v>1776</v>
      </c>
    </row>
    <row r="117" spans="1:9" ht="12.75">
      <c r="A117" s="28">
        <f t="shared" si="2"/>
        <v>106</v>
      </c>
      <c r="B117" s="51" t="s">
        <v>363</v>
      </c>
      <c r="C117" s="49" t="s">
        <v>702</v>
      </c>
      <c r="D117" s="49" t="s">
        <v>631</v>
      </c>
      <c r="E117" s="49" t="s">
        <v>304</v>
      </c>
      <c r="F117" s="49" t="s">
        <v>308</v>
      </c>
      <c r="G117" s="52">
        <f t="shared" si="3"/>
        <v>851</v>
      </c>
      <c r="H117" s="52">
        <f>H119</f>
        <v>-925</v>
      </c>
      <c r="I117" s="52">
        <v>1776</v>
      </c>
    </row>
    <row r="118" spans="1:9" ht="38.25">
      <c r="A118" s="28">
        <f t="shared" si="2"/>
        <v>107</v>
      </c>
      <c r="B118" s="51" t="s">
        <v>581</v>
      </c>
      <c r="C118" s="49" t="s">
        <v>702</v>
      </c>
      <c r="D118" s="49" t="s">
        <v>631</v>
      </c>
      <c r="E118" s="49" t="s">
        <v>339</v>
      </c>
      <c r="F118" s="49" t="s">
        <v>308</v>
      </c>
      <c r="G118" s="52">
        <f t="shared" si="3"/>
        <v>851</v>
      </c>
      <c r="H118" s="52">
        <f>H119</f>
        <v>-925</v>
      </c>
      <c r="I118" s="52">
        <v>1776</v>
      </c>
    </row>
    <row r="119" spans="1:9" ht="12.75">
      <c r="A119" s="28">
        <f t="shared" si="2"/>
        <v>108</v>
      </c>
      <c r="B119" s="51" t="s">
        <v>578</v>
      </c>
      <c r="C119" s="49" t="s">
        <v>702</v>
      </c>
      <c r="D119" s="49" t="s">
        <v>631</v>
      </c>
      <c r="E119" s="49" t="s">
        <v>339</v>
      </c>
      <c r="F119" s="49" t="s">
        <v>36</v>
      </c>
      <c r="G119" s="52">
        <f t="shared" si="3"/>
        <v>851</v>
      </c>
      <c r="H119" s="52">
        <v>-925</v>
      </c>
      <c r="I119" s="52">
        <v>1776</v>
      </c>
    </row>
    <row r="120" spans="1:9" ht="12.75">
      <c r="A120" s="28">
        <f t="shared" si="2"/>
        <v>109</v>
      </c>
      <c r="B120" s="51" t="s">
        <v>458</v>
      </c>
      <c r="C120" s="49" t="s">
        <v>702</v>
      </c>
      <c r="D120" s="49" t="s">
        <v>657</v>
      </c>
      <c r="E120" s="49" t="s">
        <v>59</v>
      </c>
      <c r="F120" s="49" t="s">
        <v>308</v>
      </c>
      <c r="G120" s="52">
        <f t="shared" si="3"/>
        <v>57534.1</v>
      </c>
      <c r="H120" s="52"/>
      <c r="I120" s="52">
        <v>57534.1</v>
      </c>
    </row>
    <row r="121" spans="1:9" ht="12.75">
      <c r="A121" s="28">
        <f t="shared" si="2"/>
        <v>110</v>
      </c>
      <c r="B121" s="51" t="s">
        <v>459</v>
      </c>
      <c r="C121" s="49" t="s">
        <v>702</v>
      </c>
      <c r="D121" s="49" t="s">
        <v>658</v>
      </c>
      <c r="E121" s="49" t="s">
        <v>59</v>
      </c>
      <c r="F121" s="49" t="s">
        <v>308</v>
      </c>
      <c r="G121" s="52">
        <f t="shared" si="3"/>
        <v>2349</v>
      </c>
      <c r="H121" s="52"/>
      <c r="I121" s="52">
        <v>2349</v>
      </c>
    </row>
    <row r="122" spans="1:9" ht="25.5">
      <c r="A122" s="28">
        <f t="shared" si="2"/>
        <v>111</v>
      </c>
      <c r="B122" s="51" t="s">
        <v>103</v>
      </c>
      <c r="C122" s="49" t="s">
        <v>702</v>
      </c>
      <c r="D122" s="49" t="s">
        <v>658</v>
      </c>
      <c r="E122" s="49" t="s">
        <v>659</v>
      </c>
      <c r="F122" s="49" t="s">
        <v>308</v>
      </c>
      <c r="G122" s="52">
        <f t="shared" si="3"/>
        <v>2349</v>
      </c>
      <c r="H122" s="52"/>
      <c r="I122" s="52">
        <v>2349</v>
      </c>
    </row>
    <row r="123" spans="1:9" ht="12.75">
      <c r="A123" s="28">
        <f t="shared" si="2"/>
        <v>112</v>
      </c>
      <c r="B123" s="51" t="s">
        <v>237</v>
      </c>
      <c r="C123" s="49" t="s">
        <v>702</v>
      </c>
      <c r="D123" s="49" t="s">
        <v>658</v>
      </c>
      <c r="E123" s="49" t="s">
        <v>659</v>
      </c>
      <c r="F123" s="49" t="s">
        <v>660</v>
      </c>
      <c r="G123" s="52">
        <f t="shared" si="3"/>
        <v>2349</v>
      </c>
      <c r="H123" s="52"/>
      <c r="I123" s="52">
        <v>2349</v>
      </c>
    </row>
    <row r="124" spans="1:9" ht="12.75">
      <c r="A124" s="28">
        <f t="shared" si="2"/>
        <v>113</v>
      </c>
      <c r="B124" s="51" t="s">
        <v>460</v>
      </c>
      <c r="C124" s="49" t="s">
        <v>702</v>
      </c>
      <c r="D124" s="49" t="s">
        <v>661</v>
      </c>
      <c r="E124" s="49" t="s">
        <v>59</v>
      </c>
      <c r="F124" s="49" t="s">
        <v>308</v>
      </c>
      <c r="G124" s="52">
        <f t="shared" si="3"/>
        <v>55185.1</v>
      </c>
      <c r="H124" s="52"/>
      <c r="I124" s="52">
        <v>55185.1</v>
      </c>
    </row>
    <row r="125" spans="1:9" ht="12.75">
      <c r="A125" s="28">
        <f t="shared" si="2"/>
        <v>114</v>
      </c>
      <c r="B125" s="51" t="s">
        <v>105</v>
      </c>
      <c r="C125" s="49" t="s">
        <v>702</v>
      </c>
      <c r="D125" s="49" t="s">
        <v>661</v>
      </c>
      <c r="E125" s="49" t="s">
        <v>687</v>
      </c>
      <c r="F125" s="49" t="s">
        <v>308</v>
      </c>
      <c r="G125" s="52">
        <f t="shared" si="3"/>
        <v>16583</v>
      </c>
      <c r="H125" s="52"/>
      <c r="I125" s="52">
        <v>16583</v>
      </c>
    </row>
    <row r="126" spans="1:9" ht="25.5">
      <c r="A126" s="28">
        <f t="shared" si="2"/>
        <v>115</v>
      </c>
      <c r="B126" s="51" t="s">
        <v>106</v>
      </c>
      <c r="C126" s="49" t="s">
        <v>702</v>
      </c>
      <c r="D126" s="49" t="s">
        <v>661</v>
      </c>
      <c r="E126" s="49" t="s">
        <v>498</v>
      </c>
      <c r="F126" s="49" t="s">
        <v>308</v>
      </c>
      <c r="G126" s="52">
        <f t="shared" si="3"/>
        <v>7023</v>
      </c>
      <c r="H126" s="52"/>
      <c r="I126" s="52">
        <v>7023</v>
      </c>
    </row>
    <row r="127" spans="1:9" ht="12.75">
      <c r="A127" s="28">
        <f t="shared" si="2"/>
        <v>116</v>
      </c>
      <c r="B127" s="51" t="s">
        <v>237</v>
      </c>
      <c r="C127" s="49" t="s">
        <v>702</v>
      </c>
      <c r="D127" s="49" t="s">
        <v>661</v>
      </c>
      <c r="E127" s="49" t="s">
        <v>498</v>
      </c>
      <c r="F127" s="49" t="s">
        <v>660</v>
      </c>
      <c r="G127" s="52">
        <f t="shared" si="3"/>
        <v>7023</v>
      </c>
      <c r="H127" s="52"/>
      <c r="I127" s="52">
        <v>7023</v>
      </c>
    </row>
    <row r="128" spans="1:9" ht="25.5">
      <c r="A128" s="28">
        <f t="shared" si="2"/>
        <v>117</v>
      </c>
      <c r="B128" s="51" t="s">
        <v>107</v>
      </c>
      <c r="C128" s="49" t="s">
        <v>702</v>
      </c>
      <c r="D128" s="49" t="s">
        <v>661</v>
      </c>
      <c r="E128" s="49" t="s">
        <v>629</v>
      </c>
      <c r="F128" s="49" t="s">
        <v>308</v>
      </c>
      <c r="G128" s="52">
        <f t="shared" si="3"/>
        <v>9560</v>
      </c>
      <c r="H128" s="52"/>
      <c r="I128" s="52">
        <v>9560</v>
      </c>
    </row>
    <row r="129" spans="1:9" ht="12.75">
      <c r="A129" s="28">
        <f t="shared" si="2"/>
        <v>118</v>
      </c>
      <c r="B129" s="51" t="s">
        <v>237</v>
      </c>
      <c r="C129" s="49" t="s">
        <v>702</v>
      </c>
      <c r="D129" s="49" t="s">
        <v>661</v>
      </c>
      <c r="E129" s="49" t="s">
        <v>629</v>
      </c>
      <c r="F129" s="49" t="s">
        <v>660</v>
      </c>
      <c r="G129" s="52">
        <f t="shared" si="3"/>
        <v>8889</v>
      </c>
      <c r="H129" s="52">
        <v>-671</v>
      </c>
      <c r="I129" s="52">
        <v>9560</v>
      </c>
    </row>
    <row r="130" spans="1:9" ht="12.75">
      <c r="A130" s="28">
        <f>SUM(A129+1)</f>
        <v>119</v>
      </c>
      <c r="B130" s="82" t="s">
        <v>272</v>
      </c>
      <c r="C130" s="83" t="s">
        <v>702</v>
      </c>
      <c r="D130" s="83" t="s">
        <v>661</v>
      </c>
      <c r="E130" s="83" t="s">
        <v>629</v>
      </c>
      <c r="F130" s="83" t="s">
        <v>253</v>
      </c>
      <c r="G130" s="52">
        <f t="shared" si="3"/>
        <v>671</v>
      </c>
      <c r="H130" s="52">
        <v>671</v>
      </c>
      <c r="I130" s="52"/>
    </row>
    <row r="131" spans="1:9" ht="12.75">
      <c r="A131" s="28">
        <f>SUM(A130+1)</f>
        <v>120</v>
      </c>
      <c r="B131" s="51" t="s">
        <v>352</v>
      </c>
      <c r="C131" s="49" t="s">
        <v>702</v>
      </c>
      <c r="D131" s="49" t="s">
        <v>661</v>
      </c>
      <c r="E131" s="49" t="s">
        <v>683</v>
      </c>
      <c r="F131" s="49" t="s">
        <v>308</v>
      </c>
      <c r="G131" s="52">
        <f t="shared" si="3"/>
        <v>36679.7</v>
      </c>
      <c r="H131" s="52"/>
      <c r="I131" s="52">
        <v>36679.7</v>
      </c>
    </row>
    <row r="132" spans="1:9" ht="12.75">
      <c r="A132" s="28">
        <f t="shared" si="2"/>
        <v>121</v>
      </c>
      <c r="B132" s="51" t="s">
        <v>220</v>
      </c>
      <c r="C132" s="49" t="s">
        <v>702</v>
      </c>
      <c r="D132" s="49" t="s">
        <v>661</v>
      </c>
      <c r="E132" s="49" t="s">
        <v>221</v>
      </c>
      <c r="F132" s="49" t="s">
        <v>308</v>
      </c>
      <c r="G132" s="52">
        <f t="shared" si="3"/>
        <v>598.7</v>
      </c>
      <c r="H132" s="52"/>
      <c r="I132" s="52">
        <v>598.7</v>
      </c>
    </row>
    <row r="133" spans="1:9" ht="25.5">
      <c r="A133" s="28">
        <f t="shared" si="2"/>
        <v>122</v>
      </c>
      <c r="B133" s="51" t="s">
        <v>238</v>
      </c>
      <c r="C133" s="49" t="s">
        <v>702</v>
      </c>
      <c r="D133" s="49" t="s">
        <v>661</v>
      </c>
      <c r="E133" s="49" t="s">
        <v>626</v>
      </c>
      <c r="F133" s="49" t="s">
        <v>308</v>
      </c>
      <c r="G133" s="52">
        <f t="shared" si="3"/>
        <v>598.7</v>
      </c>
      <c r="H133" s="52"/>
      <c r="I133" s="52">
        <v>598.7</v>
      </c>
    </row>
    <row r="134" spans="1:9" ht="12.75">
      <c r="A134" s="28">
        <f t="shared" si="2"/>
        <v>123</v>
      </c>
      <c r="B134" s="51" t="s">
        <v>237</v>
      </c>
      <c r="C134" s="49" t="s">
        <v>702</v>
      </c>
      <c r="D134" s="49" t="s">
        <v>661</v>
      </c>
      <c r="E134" s="49" t="s">
        <v>626</v>
      </c>
      <c r="F134" s="49" t="s">
        <v>660</v>
      </c>
      <c r="G134" s="52">
        <f t="shared" si="3"/>
        <v>598.7</v>
      </c>
      <c r="H134" s="52"/>
      <c r="I134" s="52">
        <v>598.7</v>
      </c>
    </row>
    <row r="135" spans="1:9" ht="63.75">
      <c r="A135" s="28">
        <f t="shared" si="2"/>
        <v>124</v>
      </c>
      <c r="B135" s="51" t="s">
        <v>444</v>
      </c>
      <c r="C135" s="49" t="s">
        <v>702</v>
      </c>
      <c r="D135" s="49" t="s">
        <v>661</v>
      </c>
      <c r="E135" s="49" t="s">
        <v>224</v>
      </c>
      <c r="F135" s="49" t="s">
        <v>308</v>
      </c>
      <c r="G135" s="52">
        <f t="shared" si="3"/>
        <v>36081</v>
      </c>
      <c r="H135" s="52"/>
      <c r="I135" s="52">
        <v>36081</v>
      </c>
    </row>
    <row r="136" spans="1:9" ht="51">
      <c r="A136" s="28">
        <f t="shared" si="2"/>
        <v>125</v>
      </c>
      <c r="B136" s="51" t="s">
        <v>239</v>
      </c>
      <c r="C136" s="49" t="s">
        <v>702</v>
      </c>
      <c r="D136" s="49" t="s">
        <v>661</v>
      </c>
      <c r="E136" s="49" t="s">
        <v>174</v>
      </c>
      <c r="F136" s="49" t="s">
        <v>308</v>
      </c>
      <c r="G136" s="52">
        <f t="shared" si="3"/>
        <v>36081</v>
      </c>
      <c r="H136" s="52"/>
      <c r="I136" s="52">
        <v>36081</v>
      </c>
    </row>
    <row r="137" spans="1:9" ht="12.75">
      <c r="A137" s="28">
        <f t="shared" si="2"/>
        <v>126</v>
      </c>
      <c r="B137" s="51" t="s">
        <v>240</v>
      </c>
      <c r="C137" s="49" t="s">
        <v>702</v>
      </c>
      <c r="D137" s="49" t="s">
        <v>661</v>
      </c>
      <c r="E137" s="49" t="s">
        <v>174</v>
      </c>
      <c r="F137" s="49" t="s">
        <v>249</v>
      </c>
      <c r="G137" s="52">
        <f t="shared" si="3"/>
        <v>32576</v>
      </c>
      <c r="H137" s="52">
        <v>-3505</v>
      </c>
      <c r="I137" s="52">
        <v>36081</v>
      </c>
    </row>
    <row r="138" spans="1:9" ht="16.5" customHeight="1">
      <c r="A138" s="28">
        <f t="shared" si="2"/>
        <v>127</v>
      </c>
      <c r="B138" s="51" t="s">
        <v>219</v>
      </c>
      <c r="C138" s="49" t="s">
        <v>702</v>
      </c>
      <c r="D138" s="49" t="s">
        <v>661</v>
      </c>
      <c r="E138" s="49" t="s">
        <v>174</v>
      </c>
      <c r="F138" s="49" t="s">
        <v>253</v>
      </c>
      <c r="G138" s="52">
        <f t="shared" si="3"/>
        <v>3505</v>
      </c>
      <c r="H138" s="52">
        <v>3505</v>
      </c>
      <c r="I138" s="52"/>
    </row>
    <row r="139" spans="1:9" ht="12.75">
      <c r="A139" s="28">
        <f t="shared" si="2"/>
        <v>128</v>
      </c>
      <c r="B139" s="51" t="s">
        <v>379</v>
      </c>
      <c r="C139" s="49" t="s">
        <v>702</v>
      </c>
      <c r="D139" s="49" t="s">
        <v>661</v>
      </c>
      <c r="E139" s="49" t="s">
        <v>380</v>
      </c>
      <c r="F139" s="49" t="s">
        <v>308</v>
      </c>
      <c r="G139" s="52">
        <f t="shared" si="3"/>
        <v>239.4</v>
      </c>
      <c r="H139" s="52"/>
      <c r="I139" s="52">
        <v>239.4</v>
      </c>
    </row>
    <row r="140" spans="1:9" ht="25.5">
      <c r="A140" s="28">
        <f t="shared" si="2"/>
        <v>129</v>
      </c>
      <c r="B140" s="51" t="s">
        <v>233</v>
      </c>
      <c r="C140" s="49" t="s">
        <v>702</v>
      </c>
      <c r="D140" s="49" t="s">
        <v>661</v>
      </c>
      <c r="E140" s="49" t="s">
        <v>176</v>
      </c>
      <c r="F140" s="49" t="s">
        <v>308</v>
      </c>
      <c r="G140" s="52">
        <f t="shared" si="3"/>
        <v>239.4</v>
      </c>
      <c r="H140" s="52"/>
      <c r="I140" s="52">
        <v>239.4</v>
      </c>
    </row>
    <row r="141" spans="1:9" ht="38.25">
      <c r="A141" s="28">
        <f t="shared" si="2"/>
        <v>130</v>
      </c>
      <c r="B141" s="51" t="s">
        <v>241</v>
      </c>
      <c r="C141" s="49" t="s">
        <v>702</v>
      </c>
      <c r="D141" s="49" t="s">
        <v>661</v>
      </c>
      <c r="E141" s="49" t="s">
        <v>507</v>
      </c>
      <c r="F141" s="49" t="s">
        <v>308</v>
      </c>
      <c r="G141" s="52">
        <f t="shared" si="3"/>
        <v>239.4</v>
      </c>
      <c r="H141" s="52"/>
      <c r="I141" s="52">
        <v>239.4</v>
      </c>
    </row>
    <row r="142" spans="1:9" ht="12.75">
      <c r="A142" s="28">
        <f t="shared" si="2"/>
        <v>131</v>
      </c>
      <c r="B142" s="51" t="s">
        <v>237</v>
      </c>
      <c r="C142" s="49" t="s">
        <v>702</v>
      </c>
      <c r="D142" s="49" t="s">
        <v>661</v>
      </c>
      <c r="E142" s="49" t="s">
        <v>507</v>
      </c>
      <c r="F142" s="49" t="s">
        <v>660</v>
      </c>
      <c r="G142" s="52">
        <f t="shared" si="3"/>
        <v>239.4</v>
      </c>
      <c r="H142" s="52"/>
      <c r="I142" s="52">
        <v>239.4</v>
      </c>
    </row>
    <row r="143" spans="1:9" ht="12.75">
      <c r="A143" s="28">
        <f aca="true" t="shared" si="4" ref="A143:A150">SUM(A141+1)</f>
        <v>131</v>
      </c>
      <c r="B143" s="51" t="s">
        <v>363</v>
      </c>
      <c r="C143" s="49" t="s">
        <v>702</v>
      </c>
      <c r="D143" s="49" t="s">
        <v>661</v>
      </c>
      <c r="E143" s="49" t="s">
        <v>304</v>
      </c>
      <c r="F143" s="49" t="s">
        <v>308</v>
      </c>
      <c r="G143" s="52">
        <f t="shared" si="3"/>
        <v>1683</v>
      </c>
      <c r="H143" s="52"/>
      <c r="I143" s="52">
        <v>1683</v>
      </c>
    </row>
    <row r="144" spans="1:9" ht="25.5">
      <c r="A144" s="28">
        <f t="shared" si="4"/>
        <v>132</v>
      </c>
      <c r="B144" s="51" t="s">
        <v>582</v>
      </c>
      <c r="C144" s="49" t="s">
        <v>702</v>
      </c>
      <c r="D144" s="49" t="s">
        <v>661</v>
      </c>
      <c r="E144" s="49" t="s">
        <v>331</v>
      </c>
      <c r="F144" s="49" t="s">
        <v>308</v>
      </c>
      <c r="G144" s="52">
        <f aca="true" t="shared" si="5" ref="G144:G208">SUM(H144:I144)</f>
        <v>900</v>
      </c>
      <c r="H144" s="52"/>
      <c r="I144" s="52">
        <v>900</v>
      </c>
    </row>
    <row r="145" spans="1:9" ht="12.75">
      <c r="A145" s="28">
        <f t="shared" si="4"/>
        <v>132</v>
      </c>
      <c r="B145" s="51" t="s">
        <v>578</v>
      </c>
      <c r="C145" s="49" t="s">
        <v>702</v>
      </c>
      <c r="D145" s="49" t="s">
        <v>661</v>
      </c>
      <c r="E145" s="49" t="s">
        <v>331</v>
      </c>
      <c r="F145" s="49" t="s">
        <v>36</v>
      </c>
      <c r="G145" s="52">
        <f t="shared" si="5"/>
        <v>900</v>
      </c>
      <c r="H145" s="52"/>
      <c r="I145" s="52">
        <v>900</v>
      </c>
    </row>
    <row r="146" spans="1:9" ht="38.25">
      <c r="A146" s="28">
        <f t="shared" si="4"/>
        <v>133</v>
      </c>
      <c r="B146" s="51" t="s">
        <v>110</v>
      </c>
      <c r="C146" s="49" t="s">
        <v>702</v>
      </c>
      <c r="D146" s="49" t="s">
        <v>661</v>
      </c>
      <c r="E146" s="49" t="s">
        <v>341</v>
      </c>
      <c r="F146" s="49" t="s">
        <v>308</v>
      </c>
      <c r="G146" s="52">
        <f t="shared" si="5"/>
        <v>493</v>
      </c>
      <c r="H146" s="52"/>
      <c r="I146" s="52">
        <v>493</v>
      </c>
    </row>
    <row r="147" spans="1:9" ht="12.75">
      <c r="A147" s="28">
        <f t="shared" si="4"/>
        <v>133</v>
      </c>
      <c r="B147" s="51" t="s">
        <v>578</v>
      </c>
      <c r="C147" s="49" t="s">
        <v>702</v>
      </c>
      <c r="D147" s="49" t="s">
        <v>661</v>
      </c>
      <c r="E147" s="49" t="s">
        <v>341</v>
      </c>
      <c r="F147" s="49" t="s">
        <v>36</v>
      </c>
      <c r="G147" s="52">
        <f t="shared" si="5"/>
        <v>493</v>
      </c>
      <c r="H147" s="52"/>
      <c r="I147" s="52">
        <v>493</v>
      </c>
    </row>
    <row r="148" spans="1:9" ht="51">
      <c r="A148" s="28">
        <f t="shared" si="4"/>
        <v>134</v>
      </c>
      <c r="B148" s="51" t="s">
        <v>101</v>
      </c>
      <c r="C148" s="49" t="s">
        <v>702</v>
      </c>
      <c r="D148" s="49" t="s">
        <v>661</v>
      </c>
      <c r="E148" s="49" t="s">
        <v>546</v>
      </c>
      <c r="F148" s="49" t="s">
        <v>308</v>
      </c>
      <c r="G148" s="52">
        <f t="shared" si="5"/>
        <v>290</v>
      </c>
      <c r="H148" s="52"/>
      <c r="I148" s="52">
        <v>290</v>
      </c>
    </row>
    <row r="149" spans="1:9" ht="12.75">
      <c r="A149" s="28">
        <f t="shared" si="4"/>
        <v>134</v>
      </c>
      <c r="B149" s="51" t="s">
        <v>578</v>
      </c>
      <c r="C149" s="49" t="s">
        <v>702</v>
      </c>
      <c r="D149" s="49" t="s">
        <v>661</v>
      </c>
      <c r="E149" s="49" t="s">
        <v>546</v>
      </c>
      <c r="F149" s="49" t="s">
        <v>36</v>
      </c>
      <c r="G149" s="52">
        <f t="shared" si="5"/>
        <v>290</v>
      </c>
      <c r="H149" s="52"/>
      <c r="I149" s="52">
        <v>290</v>
      </c>
    </row>
    <row r="150" spans="1:9" ht="38.25">
      <c r="A150" s="28">
        <f t="shared" si="4"/>
        <v>135</v>
      </c>
      <c r="B150" s="51" t="s">
        <v>111</v>
      </c>
      <c r="C150" s="49" t="s">
        <v>702</v>
      </c>
      <c r="D150" s="49" t="s">
        <v>112</v>
      </c>
      <c r="E150" s="49" t="s">
        <v>59</v>
      </c>
      <c r="F150" s="49" t="s">
        <v>308</v>
      </c>
      <c r="G150" s="52">
        <f t="shared" si="5"/>
        <v>93210</v>
      </c>
      <c r="H150" s="52">
        <f>SUM(H151+H158)</f>
        <v>250</v>
      </c>
      <c r="I150" s="52">
        <f>SUM(I151+I158)</f>
        <v>92960</v>
      </c>
    </row>
    <row r="151" spans="1:9" ht="25.5">
      <c r="A151" s="28">
        <f aca="true" t="shared" si="6" ref="A151:A211">SUM(A150+1)</f>
        <v>136</v>
      </c>
      <c r="B151" s="51" t="s">
        <v>384</v>
      </c>
      <c r="C151" s="49" t="s">
        <v>702</v>
      </c>
      <c r="D151" s="49" t="s">
        <v>385</v>
      </c>
      <c r="E151" s="49" t="s">
        <v>59</v>
      </c>
      <c r="F151" s="49" t="s">
        <v>308</v>
      </c>
      <c r="G151" s="52">
        <f t="shared" si="5"/>
        <v>18048</v>
      </c>
      <c r="H151" s="52"/>
      <c r="I151" s="52">
        <f>SUM(I154+I157)</f>
        <v>18048</v>
      </c>
    </row>
    <row r="152" spans="1:9" ht="12.75">
      <c r="A152" s="28">
        <f t="shared" si="6"/>
        <v>137</v>
      </c>
      <c r="B152" s="51" t="s">
        <v>386</v>
      </c>
      <c r="C152" s="49" t="s">
        <v>702</v>
      </c>
      <c r="D152" s="49" t="s">
        <v>385</v>
      </c>
      <c r="E152" s="49" t="s">
        <v>699</v>
      </c>
      <c r="F152" s="49" t="s">
        <v>308</v>
      </c>
      <c r="G152" s="52">
        <f t="shared" si="5"/>
        <v>3619</v>
      </c>
      <c r="H152" s="52"/>
      <c r="I152" s="52">
        <v>3619</v>
      </c>
    </row>
    <row r="153" spans="1:9" ht="12.75">
      <c r="A153" s="28">
        <f t="shared" si="6"/>
        <v>138</v>
      </c>
      <c r="B153" s="51" t="s">
        <v>387</v>
      </c>
      <c r="C153" s="49" t="s">
        <v>702</v>
      </c>
      <c r="D153" s="49" t="s">
        <v>385</v>
      </c>
      <c r="E153" s="49" t="s">
        <v>664</v>
      </c>
      <c r="F153" s="49" t="s">
        <v>308</v>
      </c>
      <c r="G153" s="52">
        <f t="shared" si="5"/>
        <v>3619</v>
      </c>
      <c r="H153" s="52"/>
      <c r="I153" s="52">
        <v>3619</v>
      </c>
    </row>
    <row r="154" spans="1:9" ht="12.75">
      <c r="A154" s="28">
        <f t="shared" si="6"/>
        <v>139</v>
      </c>
      <c r="B154" s="51" t="s">
        <v>242</v>
      </c>
      <c r="C154" s="49" t="s">
        <v>702</v>
      </c>
      <c r="D154" s="49" t="s">
        <v>385</v>
      </c>
      <c r="E154" s="49" t="s">
        <v>664</v>
      </c>
      <c r="F154" s="49" t="s">
        <v>389</v>
      </c>
      <c r="G154" s="52">
        <f t="shared" si="5"/>
        <v>3619</v>
      </c>
      <c r="H154" s="52"/>
      <c r="I154" s="52">
        <v>3619</v>
      </c>
    </row>
    <row r="155" spans="1:9" ht="63.75">
      <c r="A155" s="28">
        <f>SUM(A154+1)</f>
        <v>140</v>
      </c>
      <c r="B155" s="51" t="s">
        <v>444</v>
      </c>
      <c r="C155" s="49" t="s">
        <v>702</v>
      </c>
      <c r="D155" s="49" t="s">
        <v>385</v>
      </c>
      <c r="E155" s="49" t="s">
        <v>224</v>
      </c>
      <c r="F155" s="49" t="s">
        <v>308</v>
      </c>
      <c r="G155" s="52">
        <f t="shared" si="5"/>
        <v>14429</v>
      </c>
      <c r="H155" s="52"/>
      <c r="I155" s="52">
        <v>14429</v>
      </c>
    </row>
    <row r="156" spans="1:9" ht="38.25">
      <c r="A156" s="28">
        <f>SUM(A155+1)</f>
        <v>141</v>
      </c>
      <c r="B156" s="51" t="s">
        <v>430</v>
      </c>
      <c r="C156" s="49" t="s">
        <v>702</v>
      </c>
      <c r="D156" s="49" t="s">
        <v>385</v>
      </c>
      <c r="E156" s="49" t="s">
        <v>396</v>
      </c>
      <c r="F156" s="49" t="s">
        <v>308</v>
      </c>
      <c r="G156" s="52">
        <f t="shared" si="5"/>
        <v>14429</v>
      </c>
      <c r="H156" s="52"/>
      <c r="I156" s="52">
        <v>14429</v>
      </c>
    </row>
    <row r="157" spans="1:9" ht="12.75">
      <c r="A157" s="28">
        <f>SUM(A156+1)</f>
        <v>142</v>
      </c>
      <c r="B157" s="51" t="s">
        <v>431</v>
      </c>
      <c r="C157" s="49" t="s">
        <v>702</v>
      </c>
      <c r="D157" s="49" t="s">
        <v>385</v>
      </c>
      <c r="E157" s="49" t="s">
        <v>396</v>
      </c>
      <c r="F157" s="49" t="s">
        <v>398</v>
      </c>
      <c r="G157" s="52">
        <f t="shared" si="5"/>
        <v>14429</v>
      </c>
      <c r="H157" s="52"/>
      <c r="I157" s="52">
        <v>14429</v>
      </c>
    </row>
    <row r="158" spans="1:9" ht="12.75">
      <c r="A158" s="28">
        <f>SUM(A157+1)</f>
        <v>143</v>
      </c>
      <c r="B158" s="51" t="s">
        <v>390</v>
      </c>
      <c r="C158" s="49" t="s">
        <v>702</v>
      </c>
      <c r="D158" s="49" t="s">
        <v>391</v>
      </c>
      <c r="E158" s="49" t="s">
        <v>59</v>
      </c>
      <c r="F158" s="49" t="s">
        <v>308</v>
      </c>
      <c r="G158" s="52">
        <f t="shared" si="5"/>
        <v>75162</v>
      </c>
      <c r="H158" s="52">
        <f>H166</f>
        <v>250</v>
      </c>
      <c r="I158" s="52">
        <f>SUM(I161+I164+I170)</f>
        <v>74912</v>
      </c>
    </row>
    <row r="159" spans="1:9" ht="12.75">
      <c r="A159" s="28">
        <f t="shared" si="6"/>
        <v>144</v>
      </c>
      <c r="B159" s="51" t="s">
        <v>359</v>
      </c>
      <c r="C159" s="49" t="s">
        <v>702</v>
      </c>
      <c r="D159" s="49" t="s">
        <v>391</v>
      </c>
      <c r="E159" s="49" t="s">
        <v>701</v>
      </c>
      <c r="F159" s="49" t="s">
        <v>308</v>
      </c>
      <c r="G159" s="52">
        <f t="shared" si="5"/>
        <v>935</v>
      </c>
      <c r="H159" s="52"/>
      <c r="I159" s="52">
        <v>935</v>
      </c>
    </row>
    <row r="160" spans="1:9" ht="25.5">
      <c r="A160" s="28">
        <f t="shared" si="6"/>
        <v>145</v>
      </c>
      <c r="B160" s="51" t="s">
        <v>392</v>
      </c>
      <c r="C160" s="49" t="s">
        <v>702</v>
      </c>
      <c r="D160" s="49" t="s">
        <v>391</v>
      </c>
      <c r="E160" s="49" t="s">
        <v>665</v>
      </c>
      <c r="F160" s="49" t="s">
        <v>308</v>
      </c>
      <c r="G160" s="52">
        <f t="shared" si="5"/>
        <v>935</v>
      </c>
      <c r="H160" s="52"/>
      <c r="I160" s="52">
        <v>935</v>
      </c>
    </row>
    <row r="161" spans="1:9" s="11" customFormat="1" ht="12.75">
      <c r="A161" s="28">
        <f t="shared" si="6"/>
        <v>146</v>
      </c>
      <c r="B161" s="51" t="s">
        <v>243</v>
      </c>
      <c r="C161" s="49" t="s">
        <v>702</v>
      </c>
      <c r="D161" s="49" t="s">
        <v>391</v>
      </c>
      <c r="E161" s="49" t="s">
        <v>665</v>
      </c>
      <c r="F161" s="49" t="s">
        <v>394</v>
      </c>
      <c r="G161" s="52">
        <f t="shared" si="5"/>
        <v>935</v>
      </c>
      <c r="H161" s="52"/>
      <c r="I161" s="52">
        <v>935</v>
      </c>
    </row>
    <row r="162" spans="1:9" s="11" customFormat="1" ht="12" customHeight="1">
      <c r="A162" s="28">
        <f t="shared" si="6"/>
        <v>147</v>
      </c>
      <c r="B162" s="51" t="s">
        <v>352</v>
      </c>
      <c r="C162" s="49" t="s">
        <v>702</v>
      </c>
      <c r="D162" s="49" t="s">
        <v>391</v>
      </c>
      <c r="E162" s="49" t="s">
        <v>683</v>
      </c>
      <c r="F162" s="49" t="s">
        <v>308</v>
      </c>
      <c r="G162" s="52">
        <f t="shared" si="5"/>
        <v>68135</v>
      </c>
      <c r="H162" s="52">
        <f>H166</f>
        <v>250</v>
      </c>
      <c r="I162" s="52">
        <f>SUM(I164)</f>
        <v>67885</v>
      </c>
    </row>
    <row r="163" spans="1:9" ht="25.5">
      <c r="A163" s="28">
        <f>SUM(A162+1)</f>
        <v>148</v>
      </c>
      <c r="B163" s="51" t="s">
        <v>399</v>
      </c>
      <c r="C163" s="49" t="s">
        <v>702</v>
      </c>
      <c r="D163" s="49" t="s">
        <v>391</v>
      </c>
      <c r="E163" s="49" t="s">
        <v>37</v>
      </c>
      <c r="F163" s="49" t="s">
        <v>308</v>
      </c>
      <c r="G163" s="52">
        <f t="shared" si="5"/>
        <v>67885</v>
      </c>
      <c r="H163" s="52"/>
      <c r="I163" s="52">
        <v>67885</v>
      </c>
    </row>
    <row r="164" spans="1:9" ht="12.75">
      <c r="A164" s="28">
        <f t="shared" si="6"/>
        <v>149</v>
      </c>
      <c r="B164" s="51" t="s">
        <v>431</v>
      </c>
      <c r="C164" s="49" t="s">
        <v>702</v>
      </c>
      <c r="D164" s="49" t="s">
        <v>391</v>
      </c>
      <c r="E164" s="49" t="s">
        <v>37</v>
      </c>
      <c r="F164" s="49" t="s">
        <v>398</v>
      </c>
      <c r="G164" s="52">
        <f t="shared" si="5"/>
        <v>67885</v>
      </c>
      <c r="H164" s="52"/>
      <c r="I164" s="52">
        <v>67885</v>
      </c>
    </row>
    <row r="165" spans="1:9" ht="63.75">
      <c r="A165" s="28">
        <f t="shared" si="6"/>
        <v>150</v>
      </c>
      <c r="B165" s="84" t="s">
        <v>369</v>
      </c>
      <c r="C165" s="49" t="s">
        <v>702</v>
      </c>
      <c r="D165" s="49" t="s">
        <v>391</v>
      </c>
      <c r="E165" s="49" t="s">
        <v>368</v>
      </c>
      <c r="F165" s="49" t="s">
        <v>308</v>
      </c>
      <c r="G165" s="52">
        <f>SUM(I165+H165)</f>
        <v>250</v>
      </c>
      <c r="H165" s="52">
        <f>H166</f>
        <v>250</v>
      </c>
      <c r="I165" s="52"/>
    </row>
    <row r="166" spans="1:9" ht="12.75">
      <c r="A166" s="28">
        <f t="shared" si="6"/>
        <v>151</v>
      </c>
      <c r="B166" s="51" t="s">
        <v>397</v>
      </c>
      <c r="C166" s="49" t="s">
        <v>702</v>
      </c>
      <c r="D166" s="49" t="s">
        <v>391</v>
      </c>
      <c r="E166" s="49" t="s">
        <v>368</v>
      </c>
      <c r="F166" s="49" t="s">
        <v>398</v>
      </c>
      <c r="G166" s="52">
        <f>SUM(I166+H166)</f>
        <v>250</v>
      </c>
      <c r="H166" s="52">
        <v>250</v>
      </c>
      <c r="I166" s="52"/>
    </row>
    <row r="167" spans="1:9" ht="12.75">
      <c r="A167" s="28">
        <f t="shared" si="6"/>
        <v>152</v>
      </c>
      <c r="B167" s="51" t="s">
        <v>379</v>
      </c>
      <c r="C167" s="49" t="s">
        <v>702</v>
      </c>
      <c r="D167" s="49" t="s">
        <v>391</v>
      </c>
      <c r="E167" s="49" t="s">
        <v>380</v>
      </c>
      <c r="F167" s="49" t="s">
        <v>308</v>
      </c>
      <c r="G167" s="52">
        <f t="shared" si="5"/>
        <v>6092</v>
      </c>
      <c r="H167" s="52"/>
      <c r="I167" s="52">
        <v>6092</v>
      </c>
    </row>
    <row r="168" spans="1:9" ht="25.5">
      <c r="A168" s="28">
        <f t="shared" si="6"/>
        <v>153</v>
      </c>
      <c r="B168" s="51" t="s">
        <v>233</v>
      </c>
      <c r="C168" s="49" t="s">
        <v>702</v>
      </c>
      <c r="D168" s="49" t="s">
        <v>391</v>
      </c>
      <c r="E168" s="49" t="s">
        <v>176</v>
      </c>
      <c r="F168" s="49" t="s">
        <v>308</v>
      </c>
      <c r="G168" s="52">
        <f t="shared" si="5"/>
        <v>6092</v>
      </c>
      <c r="H168" s="52"/>
      <c r="I168" s="52">
        <v>6092</v>
      </c>
    </row>
    <row r="169" spans="1:9" ht="51">
      <c r="A169" s="28">
        <f t="shared" si="6"/>
        <v>154</v>
      </c>
      <c r="B169" s="51" t="s">
        <v>234</v>
      </c>
      <c r="C169" s="49" t="s">
        <v>702</v>
      </c>
      <c r="D169" s="49" t="s">
        <v>391</v>
      </c>
      <c r="E169" s="49" t="s">
        <v>383</v>
      </c>
      <c r="F169" s="49" t="s">
        <v>308</v>
      </c>
      <c r="G169" s="52">
        <f t="shared" si="5"/>
        <v>6092</v>
      </c>
      <c r="H169" s="52"/>
      <c r="I169" s="52">
        <v>6092</v>
      </c>
    </row>
    <row r="170" spans="1:9" ht="12.75">
      <c r="A170" s="28">
        <f t="shared" si="6"/>
        <v>155</v>
      </c>
      <c r="B170" s="51" t="s">
        <v>431</v>
      </c>
      <c r="C170" s="49" t="s">
        <v>702</v>
      </c>
      <c r="D170" s="49" t="s">
        <v>391</v>
      </c>
      <c r="E170" s="49" t="s">
        <v>383</v>
      </c>
      <c r="F170" s="49" t="s">
        <v>398</v>
      </c>
      <c r="G170" s="52">
        <f t="shared" si="5"/>
        <v>6092</v>
      </c>
      <c r="H170" s="52"/>
      <c r="I170" s="52">
        <v>6092</v>
      </c>
    </row>
    <row r="171" spans="1:9" s="11" customFormat="1" ht="27.75" customHeight="1">
      <c r="A171" s="28">
        <f t="shared" si="6"/>
        <v>156</v>
      </c>
      <c r="B171" s="54" t="s">
        <v>310</v>
      </c>
      <c r="C171" s="55" t="s">
        <v>22</v>
      </c>
      <c r="D171" s="55" t="s">
        <v>309</v>
      </c>
      <c r="E171" s="55" t="s">
        <v>59</v>
      </c>
      <c r="F171" s="55" t="s">
        <v>308</v>
      </c>
      <c r="G171" s="56">
        <f t="shared" si="5"/>
        <v>256533.69</v>
      </c>
      <c r="H171" s="56">
        <f>H172</f>
        <v>1702.99</v>
      </c>
      <c r="I171" s="56">
        <v>254830.7</v>
      </c>
    </row>
    <row r="172" spans="1:9" ht="12.75">
      <c r="A172" s="28">
        <f t="shared" si="6"/>
        <v>157</v>
      </c>
      <c r="B172" s="51" t="s">
        <v>456</v>
      </c>
      <c r="C172" s="49" t="s">
        <v>22</v>
      </c>
      <c r="D172" s="49" t="s">
        <v>632</v>
      </c>
      <c r="E172" s="49" t="s">
        <v>59</v>
      </c>
      <c r="F172" s="49" t="s">
        <v>308</v>
      </c>
      <c r="G172" s="52">
        <f t="shared" si="5"/>
        <v>256533.69</v>
      </c>
      <c r="H172" s="52">
        <f>H173+H190+H212+H219</f>
        <v>1702.99</v>
      </c>
      <c r="I172" s="52">
        <v>254830.7</v>
      </c>
    </row>
    <row r="173" spans="1:9" ht="12.75">
      <c r="A173" s="28">
        <f t="shared" si="6"/>
        <v>158</v>
      </c>
      <c r="B173" s="51" t="s">
        <v>23</v>
      </c>
      <c r="C173" s="49" t="s">
        <v>22</v>
      </c>
      <c r="D173" s="49" t="s">
        <v>633</v>
      </c>
      <c r="E173" s="49" t="s">
        <v>59</v>
      </c>
      <c r="F173" s="49" t="s">
        <v>308</v>
      </c>
      <c r="G173" s="52">
        <f t="shared" si="5"/>
        <v>77874.68000000001</v>
      </c>
      <c r="H173" s="52">
        <f>H176+H178+H182+H186+H189</f>
        <v>-375.9200000000001</v>
      </c>
      <c r="I173" s="52">
        <v>78250.6</v>
      </c>
    </row>
    <row r="174" spans="1:9" ht="12.75">
      <c r="A174" s="28">
        <f t="shared" si="6"/>
        <v>159</v>
      </c>
      <c r="B174" s="51" t="s">
        <v>400</v>
      </c>
      <c r="C174" s="49" t="s">
        <v>22</v>
      </c>
      <c r="D174" s="49" t="s">
        <v>633</v>
      </c>
      <c r="E174" s="49" t="s">
        <v>688</v>
      </c>
      <c r="F174" s="49" t="s">
        <v>308</v>
      </c>
      <c r="G174" s="52">
        <f t="shared" si="5"/>
        <v>69523.68000000001</v>
      </c>
      <c r="H174" s="52">
        <f>H176</f>
        <v>-4961.92</v>
      </c>
      <c r="I174" s="52">
        <v>74485.6</v>
      </c>
    </row>
    <row r="175" spans="1:9" ht="12.75">
      <c r="A175" s="28">
        <f t="shared" si="6"/>
        <v>160</v>
      </c>
      <c r="B175" s="51" t="s">
        <v>401</v>
      </c>
      <c r="C175" s="49" t="s">
        <v>22</v>
      </c>
      <c r="D175" s="49" t="s">
        <v>633</v>
      </c>
      <c r="E175" s="49" t="s">
        <v>634</v>
      </c>
      <c r="F175" s="49" t="s">
        <v>308</v>
      </c>
      <c r="G175" s="52">
        <f t="shared" si="5"/>
        <v>69523.68000000001</v>
      </c>
      <c r="H175" s="52">
        <f>H176</f>
        <v>-4961.92</v>
      </c>
      <c r="I175" s="52">
        <v>74485.6</v>
      </c>
    </row>
    <row r="176" spans="1:9" ht="12.75">
      <c r="A176" s="28">
        <f t="shared" si="6"/>
        <v>161</v>
      </c>
      <c r="B176" s="51" t="s">
        <v>432</v>
      </c>
      <c r="C176" s="49" t="s">
        <v>22</v>
      </c>
      <c r="D176" s="49" t="s">
        <v>633</v>
      </c>
      <c r="E176" s="49" t="s">
        <v>634</v>
      </c>
      <c r="F176" s="49" t="s">
        <v>635</v>
      </c>
      <c r="G176" s="52">
        <f t="shared" si="5"/>
        <v>62004.68000000001</v>
      </c>
      <c r="H176" s="52">
        <v>-4961.92</v>
      </c>
      <c r="I176" s="52">
        <v>66966.6</v>
      </c>
    </row>
    <row r="177" spans="1:9" ht="38.25">
      <c r="A177" s="28">
        <f t="shared" si="6"/>
        <v>162</v>
      </c>
      <c r="B177" s="51" t="s">
        <v>433</v>
      </c>
      <c r="C177" s="49" t="s">
        <v>22</v>
      </c>
      <c r="D177" s="49" t="s">
        <v>633</v>
      </c>
      <c r="E177" s="49" t="s">
        <v>668</v>
      </c>
      <c r="F177" s="49" t="s">
        <v>308</v>
      </c>
      <c r="G177" s="52">
        <f t="shared" si="5"/>
        <v>7519</v>
      </c>
      <c r="H177" s="52"/>
      <c r="I177" s="52">
        <v>7519</v>
      </c>
    </row>
    <row r="178" spans="1:9" ht="12" customHeight="1">
      <c r="A178" s="28">
        <f t="shared" si="6"/>
        <v>163</v>
      </c>
      <c r="B178" s="51" t="s">
        <v>432</v>
      </c>
      <c r="C178" s="49" t="s">
        <v>22</v>
      </c>
      <c r="D178" s="49" t="s">
        <v>633</v>
      </c>
      <c r="E178" s="49" t="s">
        <v>668</v>
      </c>
      <c r="F178" s="49" t="s">
        <v>635</v>
      </c>
      <c r="G178" s="52">
        <f t="shared" si="5"/>
        <v>7519</v>
      </c>
      <c r="H178" s="52"/>
      <c r="I178" s="52">
        <v>7519</v>
      </c>
    </row>
    <row r="179" spans="1:9" ht="25.5" hidden="1">
      <c r="A179" s="28">
        <f t="shared" si="6"/>
        <v>164</v>
      </c>
      <c r="B179" s="51" t="s">
        <v>404</v>
      </c>
      <c r="C179" s="49" t="s">
        <v>22</v>
      </c>
      <c r="D179" s="49" t="s">
        <v>633</v>
      </c>
      <c r="E179" s="49" t="s">
        <v>691</v>
      </c>
      <c r="F179" s="49" t="s">
        <v>308</v>
      </c>
      <c r="G179" s="52">
        <f t="shared" si="5"/>
        <v>0</v>
      </c>
      <c r="H179" s="52">
        <f>H182</f>
        <v>-414</v>
      </c>
      <c r="I179" s="52">
        <v>414</v>
      </c>
    </row>
    <row r="180" spans="1:9" ht="12.75" hidden="1">
      <c r="A180" s="28">
        <f t="shared" si="6"/>
        <v>165</v>
      </c>
      <c r="B180" s="51" t="s">
        <v>413</v>
      </c>
      <c r="C180" s="49" t="s">
        <v>22</v>
      </c>
      <c r="D180" s="49" t="s">
        <v>633</v>
      </c>
      <c r="E180" s="49" t="s">
        <v>414</v>
      </c>
      <c r="F180" s="49" t="s">
        <v>308</v>
      </c>
      <c r="G180" s="52">
        <f t="shared" si="5"/>
        <v>0</v>
      </c>
      <c r="H180" s="52">
        <f>H182</f>
        <v>-414</v>
      </c>
      <c r="I180" s="52">
        <v>414</v>
      </c>
    </row>
    <row r="181" spans="1:9" ht="38.25" hidden="1">
      <c r="A181" s="28">
        <f t="shared" si="6"/>
        <v>166</v>
      </c>
      <c r="B181" s="51" t="s">
        <v>434</v>
      </c>
      <c r="C181" s="49" t="s">
        <v>22</v>
      </c>
      <c r="D181" s="49" t="s">
        <v>633</v>
      </c>
      <c r="E181" s="49" t="s">
        <v>643</v>
      </c>
      <c r="F181" s="49" t="s">
        <v>308</v>
      </c>
      <c r="G181" s="52">
        <f t="shared" si="5"/>
        <v>0</v>
      </c>
      <c r="H181" s="52">
        <f>H182</f>
        <v>-414</v>
      </c>
      <c r="I181" s="52">
        <v>414</v>
      </c>
    </row>
    <row r="182" spans="1:9" ht="12.75" hidden="1">
      <c r="A182" s="28">
        <f t="shared" si="6"/>
        <v>167</v>
      </c>
      <c r="B182" s="51" t="s">
        <v>432</v>
      </c>
      <c r="C182" s="49" t="s">
        <v>22</v>
      </c>
      <c r="D182" s="49" t="s">
        <v>633</v>
      </c>
      <c r="E182" s="49" t="s">
        <v>643</v>
      </c>
      <c r="F182" s="49" t="s">
        <v>635</v>
      </c>
      <c r="G182" s="52">
        <f t="shared" si="5"/>
        <v>0</v>
      </c>
      <c r="H182" s="52">
        <v>-414</v>
      </c>
      <c r="I182" s="52">
        <v>414</v>
      </c>
    </row>
    <row r="183" spans="1:9" ht="12.75">
      <c r="A183" s="28">
        <v>164</v>
      </c>
      <c r="B183" s="51" t="s">
        <v>352</v>
      </c>
      <c r="C183" s="49" t="s">
        <v>22</v>
      </c>
      <c r="D183" s="49" t="s">
        <v>633</v>
      </c>
      <c r="E183" s="49" t="s">
        <v>683</v>
      </c>
      <c r="F183" s="49" t="s">
        <v>308</v>
      </c>
      <c r="G183" s="52">
        <f t="shared" si="5"/>
        <v>128</v>
      </c>
      <c r="H183" s="52"/>
      <c r="I183" s="52">
        <v>128</v>
      </c>
    </row>
    <row r="184" spans="1:9" ht="25.5">
      <c r="A184" s="28">
        <f t="shared" si="6"/>
        <v>165</v>
      </c>
      <c r="B184" s="51" t="s">
        <v>399</v>
      </c>
      <c r="C184" s="49" t="s">
        <v>22</v>
      </c>
      <c r="D184" s="49" t="s">
        <v>633</v>
      </c>
      <c r="E184" s="49" t="s">
        <v>37</v>
      </c>
      <c r="F184" s="49" t="s">
        <v>308</v>
      </c>
      <c r="G184" s="52">
        <f t="shared" si="5"/>
        <v>128</v>
      </c>
      <c r="H184" s="52"/>
      <c r="I184" s="52">
        <v>128</v>
      </c>
    </row>
    <row r="185" spans="1:9" ht="63.75">
      <c r="A185" s="28">
        <f t="shared" si="6"/>
        <v>166</v>
      </c>
      <c r="B185" s="51" t="s">
        <v>435</v>
      </c>
      <c r="C185" s="49" t="s">
        <v>22</v>
      </c>
      <c r="D185" s="49" t="s">
        <v>633</v>
      </c>
      <c r="E185" s="49" t="s">
        <v>35</v>
      </c>
      <c r="F185" s="49" t="s">
        <v>308</v>
      </c>
      <c r="G185" s="52">
        <f t="shared" si="5"/>
        <v>128</v>
      </c>
      <c r="H185" s="52"/>
      <c r="I185" s="52">
        <v>128</v>
      </c>
    </row>
    <row r="186" spans="1:9" s="11" customFormat="1" ht="12.75">
      <c r="A186" s="28">
        <f t="shared" si="6"/>
        <v>167</v>
      </c>
      <c r="B186" s="51" t="s">
        <v>432</v>
      </c>
      <c r="C186" s="49" t="s">
        <v>22</v>
      </c>
      <c r="D186" s="49" t="s">
        <v>633</v>
      </c>
      <c r="E186" s="49" t="s">
        <v>35</v>
      </c>
      <c r="F186" s="49" t="s">
        <v>635</v>
      </c>
      <c r="G186" s="52">
        <f t="shared" si="5"/>
        <v>128</v>
      </c>
      <c r="H186" s="52"/>
      <c r="I186" s="52">
        <v>128</v>
      </c>
    </row>
    <row r="187" spans="1:9" ht="12.75">
      <c r="A187" s="28">
        <f t="shared" si="6"/>
        <v>168</v>
      </c>
      <c r="B187" s="51" t="s">
        <v>363</v>
      </c>
      <c r="C187" s="49" t="s">
        <v>22</v>
      </c>
      <c r="D187" s="49" t="s">
        <v>633</v>
      </c>
      <c r="E187" s="49" t="s">
        <v>304</v>
      </c>
      <c r="F187" s="49" t="s">
        <v>308</v>
      </c>
      <c r="G187" s="52">
        <f t="shared" si="5"/>
        <v>8223</v>
      </c>
      <c r="H187" s="52">
        <f>H189</f>
        <v>5000</v>
      </c>
      <c r="I187" s="52">
        <v>3223</v>
      </c>
    </row>
    <row r="188" spans="1:9" ht="38.25">
      <c r="A188" s="28">
        <f t="shared" si="6"/>
        <v>169</v>
      </c>
      <c r="B188" s="51" t="s">
        <v>406</v>
      </c>
      <c r="C188" s="49" t="s">
        <v>22</v>
      </c>
      <c r="D188" s="49" t="s">
        <v>633</v>
      </c>
      <c r="E188" s="49" t="s">
        <v>550</v>
      </c>
      <c r="F188" s="49" t="s">
        <v>308</v>
      </c>
      <c r="G188" s="52">
        <f t="shared" si="5"/>
        <v>8223</v>
      </c>
      <c r="H188" s="52">
        <f>H189</f>
        <v>5000</v>
      </c>
      <c r="I188" s="52">
        <v>3223</v>
      </c>
    </row>
    <row r="189" spans="1:9" ht="12.75">
      <c r="A189" s="28">
        <f t="shared" si="6"/>
        <v>170</v>
      </c>
      <c r="B189" s="51" t="s">
        <v>578</v>
      </c>
      <c r="C189" s="49" t="s">
        <v>22</v>
      </c>
      <c r="D189" s="49" t="s">
        <v>633</v>
      </c>
      <c r="E189" s="49" t="s">
        <v>550</v>
      </c>
      <c r="F189" s="49" t="s">
        <v>36</v>
      </c>
      <c r="G189" s="52">
        <f t="shared" si="5"/>
        <v>8223</v>
      </c>
      <c r="H189" s="52">
        <v>5000</v>
      </c>
      <c r="I189" s="52">
        <v>3223</v>
      </c>
    </row>
    <row r="190" spans="1:9" s="11" customFormat="1" ht="12.75">
      <c r="A190" s="28">
        <f t="shared" si="6"/>
        <v>171</v>
      </c>
      <c r="B190" s="51" t="s">
        <v>24</v>
      </c>
      <c r="C190" s="49" t="s">
        <v>22</v>
      </c>
      <c r="D190" s="49" t="s">
        <v>636</v>
      </c>
      <c r="E190" s="49" t="s">
        <v>59</v>
      </c>
      <c r="F190" s="49" t="s">
        <v>308</v>
      </c>
      <c r="G190" s="52">
        <f t="shared" si="5"/>
        <v>164931.01</v>
      </c>
      <c r="H190" s="52">
        <f>H193+H195+H198+H201+H205+H208+H211</f>
        <v>1664.91</v>
      </c>
      <c r="I190" s="52">
        <v>163266.1</v>
      </c>
    </row>
    <row r="191" spans="1:9" ht="25.5">
      <c r="A191" s="28">
        <f t="shared" si="6"/>
        <v>172</v>
      </c>
      <c r="B191" s="51" t="s">
        <v>407</v>
      </c>
      <c r="C191" s="49" t="s">
        <v>22</v>
      </c>
      <c r="D191" s="49" t="s">
        <v>636</v>
      </c>
      <c r="E191" s="49" t="s">
        <v>689</v>
      </c>
      <c r="F191" s="49" t="s">
        <v>308</v>
      </c>
      <c r="G191" s="52">
        <f t="shared" si="5"/>
        <v>20068.61</v>
      </c>
      <c r="H191" s="52">
        <f>H193+H195</f>
        <v>1449.91</v>
      </c>
      <c r="I191" s="52">
        <v>18618.7</v>
      </c>
    </row>
    <row r="192" spans="1:9" ht="25.5">
      <c r="A192" s="28">
        <f t="shared" si="6"/>
        <v>173</v>
      </c>
      <c r="B192" s="51" t="s">
        <v>408</v>
      </c>
      <c r="C192" s="49" t="s">
        <v>22</v>
      </c>
      <c r="D192" s="49" t="s">
        <v>636</v>
      </c>
      <c r="E192" s="49" t="s">
        <v>637</v>
      </c>
      <c r="F192" s="49" t="s">
        <v>308</v>
      </c>
      <c r="G192" s="52">
        <f t="shared" si="5"/>
        <v>18297.61</v>
      </c>
      <c r="H192" s="52">
        <f>H193</f>
        <v>-321.09</v>
      </c>
      <c r="I192" s="52">
        <v>18618.7</v>
      </c>
    </row>
    <row r="193" spans="1:9" ht="12.75">
      <c r="A193" s="28">
        <f t="shared" si="6"/>
        <v>174</v>
      </c>
      <c r="B193" s="51" t="s">
        <v>432</v>
      </c>
      <c r="C193" s="49" t="s">
        <v>22</v>
      </c>
      <c r="D193" s="49" t="s">
        <v>636</v>
      </c>
      <c r="E193" s="49" t="s">
        <v>637</v>
      </c>
      <c r="F193" s="49" t="s">
        <v>635</v>
      </c>
      <c r="G193" s="52">
        <f t="shared" si="5"/>
        <v>18297.61</v>
      </c>
      <c r="H193" s="52">
        <v>-321.09</v>
      </c>
      <c r="I193" s="52">
        <v>18618.7</v>
      </c>
    </row>
    <row r="194" spans="1:9" ht="63.75">
      <c r="A194" s="28">
        <f t="shared" si="6"/>
        <v>175</v>
      </c>
      <c r="B194" s="51" t="s">
        <v>0</v>
      </c>
      <c r="C194" s="49" t="s">
        <v>22</v>
      </c>
      <c r="D194" s="49" t="s">
        <v>636</v>
      </c>
      <c r="E194" s="49" t="s">
        <v>1</v>
      </c>
      <c r="F194" s="49" t="s">
        <v>308</v>
      </c>
      <c r="G194" s="52">
        <f t="shared" si="5"/>
        <v>1771</v>
      </c>
      <c r="H194" s="52">
        <f>SUM(H195)</f>
        <v>1771</v>
      </c>
      <c r="I194" s="52">
        <v>0</v>
      </c>
    </row>
    <row r="195" spans="1:9" ht="12.75">
      <c r="A195" s="28">
        <f t="shared" si="6"/>
        <v>176</v>
      </c>
      <c r="B195" s="51" t="s">
        <v>402</v>
      </c>
      <c r="C195" s="49" t="s">
        <v>22</v>
      </c>
      <c r="D195" s="49" t="s">
        <v>636</v>
      </c>
      <c r="E195" s="49" t="s">
        <v>1</v>
      </c>
      <c r="F195" s="49" t="s">
        <v>635</v>
      </c>
      <c r="G195" s="52">
        <f t="shared" si="5"/>
        <v>1771</v>
      </c>
      <c r="H195" s="52">
        <v>1771</v>
      </c>
      <c r="I195" s="52">
        <v>0</v>
      </c>
    </row>
    <row r="196" spans="1:9" s="11" customFormat="1" ht="12.75">
      <c r="A196" s="28">
        <f t="shared" si="6"/>
        <v>177</v>
      </c>
      <c r="B196" s="51" t="s">
        <v>409</v>
      </c>
      <c r="C196" s="49" t="s">
        <v>22</v>
      </c>
      <c r="D196" s="49" t="s">
        <v>636</v>
      </c>
      <c r="E196" s="49" t="s">
        <v>690</v>
      </c>
      <c r="F196" s="49" t="s">
        <v>308</v>
      </c>
      <c r="G196" s="52">
        <f t="shared" si="5"/>
        <v>6577.7</v>
      </c>
      <c r="H196" s="52">
        <f>H198</f>
        <v>215</v>
      </c>
      <c r="I196" s="52">
        <v>6362.7</v>
      </c>
    </row>
    <row r="197" spans="1:9" ht="12.75">
      <c r="A197" s="28">
        <f t="shared" si="6"/>
        <v>178</v>
      </c>
      <c r="B197" s="51" t="s">
        <v>401</v>
      </c>
      <c r="C197" s="49" t="s">
        <v>22</v>
      </c>
      <c r="D197" s="49" t="s">
        <v>636</v>
      </c>
      <c r="E197" s="49" t="s">
        <v>638</v>
      </c>
      <c r="F197" s="49" t="s">
        <v>308</v>
      </c>
      <c r="G197" s="52">
        <f t="shared" si="5"/>
        <v>6577.7</v>
      </c>
      <c r="H197" s="52">
        <f>H198</f>
        <v>215</v>
      </c>
      <c r="I197" s="52">
        <v>6362.7</v>
      </c>
    </row>
    <row r="198" spans="1:9" ht="12.75">
      <c r="A198" s="28">
        <f t="shared" si="6"/>
        <v>179</v>
      </c>
      <c r="B198" s="51" t="s">
        <v>432</v>
      </c>
      <c r="C198" s="49" t="s">
        <v>22</v>
      </c>
      <c r="D198" s="49" t="s">
        <v>636</v>
      </c>
      <c r="E198" s="49" t="s">
        <v>638</v>
      </c>
      <c r="F198" s="49" t="s">
        <v>635</v>
      </c>
      <c r="G198" s="52">
        <f t="shared" si="5"/>
        <v>6577.7</v>
      </c>
      <c r="H198" s="52">
        <v>215</v>
      </c>
      <c r="I198" s="52">
        <v>6362.7</v>
      </c>
    </row>
    <row r="199" spans="1:9" ht="12.75">
      <c r="A199" s="28">
        <f t="shared" si="6"/>
        <v>180</v>
      </c>
      <c r="B199" s="51" t="s">
        <v>410</v>
      </c>
      <c r="C199" s="49" t="s">
        <v>22</v>
      </c>
      <c r="D199" s="49" t="s">
        <v>636</v>
      </c>
      <c r="E199" s="49" t="s">
        <v>674</v>
      </c>
      <c r="F199" s="49" t="s">
        <v>308</v>
      </c>
      <c r="G199" s="52">
        <f t="shared" si="5"/>
        <v>2576.7</v>
      </c>
      <c r="H199" s="52"/>
      <c r="I199" s="52">
        <v>2576.7</v>
      </c>
    </row>
    <row r="200" spans="1:9" ht="25.5">
      <c r="A200" s="28">
        <f t="shared" si="6"/>
        <v>181</v>
      </c>
      <c r="B200" s="51" t="s">
        <v>411</v>
      </c>
      <c r="C200" s="49" t="s">
        <v>22</v>
      </c>
      <c r="D200" s="49" t="s">
        <v>636</v>
      </c>
      <c r="E200" s="49" t="s">
        <v>639</v>
      </c>
      <c r="F200" s="49" t="s">
        <v>308</v>
      </c>
      <c r="G200" s="52">
        <f t="shared" si="5"/>
        <v>2576.7</v>
      </c>
      <c r="H200" s="52"/>
      <c r="I200" s="52">
        <v>2576.7</v>
      </c>
    </row>
    <row r="201" spans="1:9" ht="12.75">
      <c r="A201" s="28">
        <f t="shared" si="6"/>
        <v>182</v>
      </c>
      <c r="B201" s="51" t="s">
        <v>432</v>
      </c>
      <c r="C201" s="49" t="s">
        <v>22</v>
      </c>
      <c r="D201" s="49" t="s">
        <v>636</v>
      </c>
      <c r="E201" s="49" t="s">
        <v>639</v>
      </c>
      <c r="F201" s="49" t="s">
        <v>635</v>
      </c>
      <c r="G201" s="52">
        <f t="shared" si="5"/>
        <v>2576.7</v>
      </c>
      <c r="H201" s="52"/>
      <c r="I201" s="52">
        <v>2576.7</v>
      </c>
    </row>
    <row r="202" spans="1:9" ht="12.75">
      <c r="A202" s="28">
        <f t="shared" si="6"/>
        <v>183</v>
      </c>
      <c r="B202" s="51" t="s">
        <v>352</v>
      </c>
      <c r="C202" s="49" t="s">
        <v>22</v>
      </c>
      <c r="D202" s="49" t="s">
        <v>636</v>
      </c>
      <c r="E202" s="49" t="s">
        <v>683</v>
      </c>
      <c r="F202" s="49" t="s">
        <v>308</v>
      </c>
      <c r="G202" s="52">
        <f t="shared" si="5"/>
        <v>133937</v>
      </c>
      <c r="H202" s="52"/>
      <c r="I202" s="52">
        <v>133937</v>
      </c>
    </row>
    <row r="203" spans="1:9" ht="12.75">
      <c r="A203" s="28">
        <f t="shared" si="6"/>
        <v>184</v>
      </c>
      <c r="B203" s="51" t="s">
        <v>220</v>
      </c>
      <c r="C203" s="49" t="s">
        <v>22</v>
      </c>
      <c r="D203" s="49" t="s">
        <v>636</v>
      </c>
      <c r="E203" s="49" t="s">
        <v>221</v>
      </c>
      <c r="F203" s="49" t="s">
        <v>308</v>
      </c>
      <c r="G203" s="52">
        <f t="shared" si="5"/>
        <v>11469</v>
      </c>
      <c r="H203" s="52"/>
      <c r="I203" s="52">
        <v>11469</v>
      </c>
    </row>
    <row r="204" spans="1:9" ht="38.25">
      <c r="A204" s="28">
        <f t="shared" si="6"/>
        <v>185</v>
      </c>
      <c r="B204" s="51" t="s">
        <v>436</v>
      </c>
      <c r="C204" s="49" t="s">
        <v>22</v>
      </c>
      <c r="D204" s="49" t="s">
        <v>636</v>
      </c>
      <c r="E204" s="49" t="s">
        <v>640</v>
      </c>
      <c r="F204" s="49" t="s">
        <v>308</v>
      </c>
      <c r="G204" s="52">
        <f t="shared" si="5"/>
        <v>11469</v>
      </c>
      <c r="H204" s="52"/>
      <c r="I204" s="52">
        <v>11469</v>
      </c>
    </row>
    <row r="205" spans="1:9" ht="12.75">
      <c r="A205" s="28">
        <f t="shared" si="6"/>
        <v>186</v>
      </c>
      <c r="B205" s="51" t="s">
        <v>432</v>
      </c>
      <c r="C205" s="49" t="s">
        <v>22</v>
      </c>
      <c r="D205" s="49" t="s">
        <v>636</v>
      </c>
      <c r="E205" s="49" t="s">
        <v>640</v>
      </c>
      <c r="F205" s="49" t="s">
        <v>635</v>
      </c>
      <c r="G205" s="52">
        <f t="shared" si="5"/>
        <v>11469</v>
      </c>
      <c r="H205" s="52"/>
      <c r="I205" s="52">
        <v>11469</v>
      </c>
    </row>
    <row r="206" spans="1:9" ht="63.75">
      <c r="A206" s="28">
        <f t="shared" si="6"/>
        <v>187</v>
      </c>
      <c r="B206" s="51" t="s">
        <v>444</v>
      </c>
      <c r="C206" s="49" t="s">
        <v>22</v>
      </c>
      <c r="D206" s="49" t="s">
        <v>636</v>
      </c>
      <c r="E206" s="49" t="s">
        <v>224</v>
      </c>
      <c r="F206" s="49" t="s">
        <v>308</v>
      </c>
      <c r="G206" s="52">
        <f t="shared" si="5"/>
        <v>122468</v>
      </c>
      <c r="H206" s="52"/>
      <c r="I206" s="52">
        <v>122468</v>
      </c>
    </row>
    <row r="207" spans="1:9" ht="63.75">
      <c r="A207" s="28">
        <f t="shared" si="6"/>
        <v>188</v>
      </c>
      <c r="B207" s="51" t="s">
        <v>446</v>
      </c>
      <c r="C207" s="49" t="s">
        <v>22</v>
      </c>
      <c r="D207" s="49" t="s">
        <v>636</v>
      </c>
      <c r="E207" s="49" t="s">
        <v>641</v>
      </c>
      <c r="F207" s="49" t="s">
        <v>308</v>
      </c>
      <c r="G207" s="52">
        <f t="shared" si="5"/>
        <v>122468</v>
      </c>
      <c r="H207" s="52"/>
      <c r="I207" s="52">
        <v>122468</v>
      </c>
    </row>
    <row r="208" spans="1:9" s="9" customFormat="1" ht="12.75">
      <c r="A208" s="28">
        <f t="shared" si="6"/>
        <v>189</v>
      </c>
      <c r="B208" s="51" t="s">
        <v>432</v>
      </c>
      <c r="C208" s="49" t="s">
        <v>22</v>
      </c>
      <c r="D208" s="49" t="s">
        <v>636</v>
      </c>
      <c r="E208" s="49" t="s">
        <v>641</v>
      </c>
      <c r="F208" s="49" t="s">
        <v>635</v>
      </c>
      <c r="G208" s="52">
        <f t="shared" si="5"/>
        <v>122468</v>
      </c>
      <c r="H208" s="52"/>
      <c r="I208" s="52">
        <v>122468</v>
      </c>
    </row>
    <row r="209" spans="1:9" ht="12.75">
      <c r="A209" s="28">
        <f t="shared" si="6"/>
        <v>190</v>
      </c>
      <c r="B209" s="51" t="s">
        <v>379</v>
      </c>
      <c r="C209" s="49" t="s">
        <v>22</v>
      </c>
      <c r="D209" s="49" t="s">
        <v>636</v>
      </c>
      <c r="E209" s="49" t="s">
        <v>380</v>
      </c>
      <c r="F209" s="49" t="s">
        <v>308</v>
      </c>
      <c r="G209" s="52">
        <f aca="true" t="shared" si="7" ref="G209:G272">SUM(H209:I209)</f>
        <v>1771</v>
      </c>
      <c r="H209" s="52"/>
      <c r="I209" s="52">
        <v>1771</v>
      </c>
    </row>
    <row r="210" spans="1:9" ht="51">
      <c r="A210" s="28">
        <f t="shared" si="6"/>
        <v>191</v>
      </c>
      <c r="B210" s="51" t="s">
        <v>437</v>
      </c>
      <c r="C210" s="49" t="s">
        <v>22</v>
      </c>
      <c r="D210" s="49" t="s">
        <v>636</v>
      </c>
      <c r="E210" s="49" t="s">
        <v>412</v>
      </c>
      <c r="F210" s="49" t="s">
        <v>308</v>
      </c>
      <c r="G210" s="52">
        <f t="shared" si="7"/>
        <v>1771</v>
      </c>
      <c r="H210" s="52"/>
      <c r="I210" s="52">
        <v>1771</v>
      </c>
    </row>
    <row r="211" spans="1:9" ht="12.75">
      <c r="A211" s="28">
        <f t="shared" si="6"/>
        <v>192</v>
      </c>
      <c r="B211" s="51" t="s">
        <v>432</v>
      </c>
      <c r="C211" s="49" t="s">
        <v>22</v>
      </c>
      <c r="D211" s="49" t="s">
        <v>636</v>
      </c>
      <c r="E211" s="49" t="s">
        <v>412</v>
      </c>
      <c r="F211" s="49" t="s">
        <v>635</v>
      </c>
      <c r="G211" s="52">
        <f t="shared" si="7"/>
        <v>1771</v>
      </c>
      <c r="H211" s="52"/>
      <c r="I211" s="52">
        <v>1771</v>
      </c>
    </row>
    <row r="212" spans="1:9" ht="12.75">
      <c r="A212" s="28">
        <f aca="true" t="shared" si="8" ref="A212:A275">SUM(A211+1)</f>
        <v>193</v>
      </c>
      <c r="B212" s="51" t="s">
        <v>457</v>
      </c>
      <c r="C212" s="49" t="s">
        <v>22</v>
      </c>
      <c r="D212" s="49" t="s">
        <v>642</v>
      </c>
      <c r="E212" s="49" t="s">
        <v>59</v>
      </c>
      <c r="F212" s="49" t="s">
        <v>308</v>
      </c>
      <c r="G212" s="52">
        <f t="shared" si="7"/>
        <v>8748</v>
      </c>
      <c r="H212" s="52">
        <f>H216+H218</f>
        <v>414</v>
      </c>
      <c r="I212" s="52">
        <v>8334</v>
      </c>
    </row>
    <row r="213" spans="1:9" ht="25.5">
      <c r="A213" s="28">
        <f t="shared" si="8"/>
        <v>194</v>
      </c>
      <c r="B213" s="51" t="s">
        <v>404</v>
      </c>
      <c r="C213" s="49" t="s">
        <v>22</v>
      </c>
      <c r="D213" s="49" t="s">
        <v>642</v>
      </c>
      <c r="E213" s="49" t="s">
        <v>691</v>
      </c>
      <c r="F213" s="49" t="s">
        <v>308</v>
      </c>
      <c r="G213" s="52">
        <f t="shared" si="7"/>
        <v>8748</v>
      </c>
      <c r="H213" s="52">
        <f>H216+H218</f>
        <v>414</v>
      </c>
      <c r="I213" s="52">
        <v>8334</v>
      </c>
    </row>
    <row r="214" spans="1:9" ht="12.75">
      <c r="A214" s="28">
        <f t="shared" si="8"/>
        <v>195</v>
      </c>
      <c r="B214" s="51" t="s">
        <v>413</v>
      </c>
      <c r="C214" s="49" t="s">
        <v>22</v>
      </c>
      <c r="D214" s="49" t="s">
        <v>642</v>
      </c>
      <c r="E214" s="49" t="s">
        <v>414</v>
      </c>
      <c r="F214" s="49" t="s">
        <v>308</v>
      </c>
      <c r="G214" s="52">
        <f t="shared" si="7"/>
        <v>8748</v>
      </c>
      <c r="H214" s="52">
        <f>H218</f>
        <v>414</v>
      </c>
      <c r="I214" s="52">
        <v>8334</v>
      </c>
    </row>
    <row r="215" spans="1:9" ht="38.25">
      <c r="A215" s="28">
        <f t="shared" si="8"/>
        <v>196</v>
      </c>
      <c r="B215" s="51" t="s">
        <v>438</v>
      </c>
      <c r="C215" s="49" t="s">
        <v>22</v>
      </c>
      <c r="D215" s="49" t="s">
        <v>642</v>
      </c>
      <c r="E215" s="49" t="s">
        <v>439</v>
      </c>
      <c r="F215" s="49" t="s">
        <v>308</v>
      </c>
      <c r="G215" s="52">
        <f t="shared" si="7"/>
        <v>4423</v>
      </c>
      <c r="H215" s="52"/>
      <c r="I215" s="52">
        <v>4423</v>
      </c>
    </row>
    <row r="216" spans="1:9" ht="12.75">
      <c r="A216" s="28">
        <f t="shared" si="8"/>
        <v>197</v>
      </c>
      <c r="B216" s="51" t="s">
        <v>432</v>
      </c>
      <c r="C216" s="49" t="s">
        <v>22</v>
      </c>
      <c r="D216" s="49" t="s">
        <v>642</v>
      </c>
      <c r="E216" s="49" t="s">
        <v>439</v>
      </c>
      <c r="F216" s="49" t="s">
        <v>635</v>
      </c>
      <c r="G216" s="52">
        <f t="shared" si="7"/>
        <v>4423</v>
      </c>
      <c r="H216" s="52"/>
      <c r="I216" s="52">
        <v>4423</v>
      </c>
    </row>
    <row r="217" spans="1:9" ht="38.25">
      <c r="A217" s="28">
        <f t="shared" si="8"/>
        <v>198</v>
      </c>
      <c r="B217" s="51" t="s">
        <v>434</v>
      </c>
      <c r="C217" s="49" t="s">
        <v>22</v>
      </c>
      <c r="D217" s="49" t="s">
        <v>642</v>
      </c>
      <c r="E217" s="49" t="s">
        <v>643</v>
      </c>
      <c r="F217" s="49" t="s">
        <v>308</v>
      </c>
      <c r="G217" s="52">
        <f t="shared" si="7"/>
        <v>4325</v>
      </c>
      <c r="H217" s="52">
        <f>H218</f>
        <v>414</v>
      </c>
      <c r="I217" s="52">
        <v>3911</v>
      </c>
    </row>
    <row r="218" spans="1:9" ht="12.75">
      <c r="A218" s="28">
        <f t="shared" si="8"/>
        <v>199</v>
      </c>
      <c r="B218" s="51" t="s">
        <v>432</v>
      </c>
      <c r="C218" s="49" t="s">
        <v>22</v>
      </c>
      <c r="D218" s="49" t="s">
        <v>642</v>
      </c>
      <c r="E218" s="49" t="s">
        <v>643</v>
      </c>
      <c r="F218" s="49" t="s">
        <v>635</v>
      </c>
      <c r="G218" s="52">
        <f t="shared" si="7"/>
        <v>4325</v>
      </c>
      <c r="H218" s="52">
        <v>414</v>
      </c>
      <c r="I218" s="52">
        <v>3911</v>
      </c>
    </row>
    <row r="219" spans="1:9" ht="12.75">
      <c r="A219" s="28">
        <f t="shared" si="8"/>
        <v>200</v>
      </c>
      <c r="B219" s="51" t="s">
        <v>25</v>
      </c>
      <c r="C219" s="49" t="s">
        <v>22</v>
      </c>
      <c r="D219" s="49" t="s">
        <v>644</v>
      </c>
      <c r="E219" s="49" t="s">
        <v>59</v>
      </c>
      <c r="F219" s="49" t="s">
        <v>308</v>
      </c>
      <c r="G219" s="52">
        <f t="shared" si="7"/>
        <v>4980</v>
      </c>
      <c r="H219" s="52"/>
      <c r="I219" s="52">
        <v>4980</v>
      </c>
    </row>
    <row r="220" spans="1:9" ht="51">
      <c r="A220" s="28">
        <f t="shared" si="8"/>
        <v>201</v>
      </c>
      <c r="B220" s="51" t="s">
        <v>415</v>
      </c>
      <c r="C220" s="49" t="s">
        <v>22</v>
      </c>
      <c r="D220" s="49" t="s">
        <v>644</v>
      </c>
      <c r="E220" s="49" t="s">
        <v>692</v>
      </c>
      <c r="F220" s="49" t="s">
        <v>308</v>
      </c>
      <c r="G220" s="52">
        <f t="shared" si="7"/>
        <v>4980</v>
      </c>
      <c r="H220" s="52"/>
      <c r="I220" s="52">
        <v>4980</v>
      </c>
    </row>
    <row r="221" spans="1:9" ht="12.75">
      <c r="A221" s="28">
        <f t="shared" si="8"/>
        <v>202</v>
      </c>
      <c r="B221" s="51" t="s">
        <v>401</v>
      </c>
      <c r="C221" s="49" t="s">
        <v>22</v>
      </c>
      <c r="D221" s="49" t="s">
        <v>644</v>
      </c>
      <c r="E221" s="49" t="s">
        <v>645</v>
      </c>
      <c r="F221" s="49" t="s">
        <v>308</v>
      </c>
      <c r="G221" s="52">
        <f t="shared" si="7"/>
        <v>4980</v>
      </c>
      <c r="H221" s="52"/>
      <c r="I221" s="52">
        <v>4980</v>
      </c>
    </row>
    <row r="222" spans="1:9" ht="12.75">
      <c r="A222" s="28">
        <f t="shared" si="8"/>
        <v>203</v>
      </c>
      <c r="B222" s="51" t="s">
        <v>432</v>
      </c>
      <c r="C222" s="49" t="s">
        <v>22</v>
      </c>
      <c r="D222" s="49" t="s">
        <v>644</v>
      </c>
      <c r="E222" s="49" t="s">
        <v>645</v>
      </c>
      <c r="F222" s="49" t="s">
        <v>635</v>
      </c>
      <c r="G222" s="52">
        <f t="shared" si="7"/>
        <v>4980</v>
      </c>
      <c r="H222" s="52"/>
      <c r="I222" s="52">
        <v>4980</v>
      </c>
    </row>
    <row r="223" spans="1:9" ht="12.75">
      <c r="A223" s="28">
        <f t="shared" si="8"/>
        <v>204</v>
      </c>
      <c r="B223" s="54" t="s">
        <v>312</v>
      </c>
      <c r="C223" s="55" t="s">
        <v>26</v>
      </c>
      <c r="D223" s="55" t="s">
        <v>309</v>
      </c>
      <c r="E223" s="55" t="s">
        <v>59</v>
      </c>
      <c r="F223" s="55" t="s">
        <v>308</v>
      </c>
      <c r="G223" s="56">
        <f t="shared" si="7"/>
        <v>59055</v>
      </c>
      <c r="H223" s="56">
        <f>H224</f>
        <v>96</v>
      </c>
      <c r="I223" s="56">
        <v>58959</v>
      </c>
    </row>
    <row r="224" spans="1:9" ht="12.75">
      <c r="A224" s="28">
        <f t="shared" si="8"/>
        <v>205</v>
      </c>
      <c r="B224" s="51" t="s">
        <v>416</v>
      </c>
      <c r="C224" s="49" t="s">
        <v>26</v>
      </c>
      <c r="D224" s="49" t="s">
        <v>649</v>
      </c>
      <c r="E224" s="49" t="s">
        <v>59</v>
      </c>
      <c r="F224" s="49" t="s">
        <v>308</v>
      </c>
      <c r="G224" s="52">
        <f t="shared" si="7"/>
        <v>59055</v>
      </c>
      <c r="H224" s="52">
        <f>H225+H232+H242</f>
        <v>96</v>
      </c>
      <c r="I224" s="52">
        <v>58959</v>
      </c>
    </row>
    <row r="225" spans="1:9" ht="12.75">
      <c r="A225" s="28">
        <f t="shared" si="8"/>
        <v>206</v>
      </c>
      <c r="B225" s="51" t="s">
        <v>27</v>
      </c>
      <c r="C225" s="49" t="s">
        <v>26</v>
      </c>
      <c r="D225" s="49" t="s">
        <v>650</v>
      </c>
      <c r="E225" s="49" t="s">
        <v>59</v>
      </c>
      <c r="F225" s="49" t="s">
        <v>308</v>
      </c>
      <c r="G225" s="52">
        <f t="shared" si="7"/>
        <v>24582.755</v>
      </c>
      <c r="H225" s="52"/>
      <c r="I225" s="52">
        <v>24582.755</v>
      </c>
    </row>
    <row r="226" spans="1:9" s="11" customFormat="1" ht="12.75">
      <c r="A226" s="28">
        <f t="shared" si="8"/>
        <v>207</v>
      </c>
      <c r="B226" s="51" t="s">
        <v>417</v>
      </c>
      <c r="C226" s="49" t="s">
        <v>26</v>
      </c>
      <c r="D226" s="49" t="s">
        <v>650</v>
      </c>
      <c r="E226" s="49" t="s">
        <v>694</v>
      </c>
      <c r="F226" s="49" t="s">
        <v>308</v>
      </c>
      <c r="G226" s="52">
        <f t="shared" si="7"/>
        <v>24582.755</v>
      </c>
      <c r="H226" s="52"/>
      <c r="I226" s="52">
        <v>24582.755</v>
      </c>
    </row>
    <row r="227" spans="1:9" ht="12.75">
      <c r="A227" s="28">
        <f t="shared" si="8"/>
        <v>208</v>
      </c>
      <c r="B227" s="51" t="s">
        <v>401</v>
      </c>
      <c r="C227" s="49" t="s">
        <v>26</v>
      </c>
      <c r="D227" s="49" t="s">
        <v>650</v>
      </c>
      <c r="E227" s="49" t="s">
        <v>440</v>
      </c>
      <c r="F227" s="49" t="s">
        <v>308</v>
      </c>
      <c r="G227" s="52">
        <f t="shared" si="7"/>
        <v>24582.755</v>
      </c>
      <c r="H227" s="52"/>
      <c r="I227" s="52">
        <v>24582.755</v>
      </c>
    </row>
    <row r="228" spans="1:9" ht="12.75">
      <c r="A228" s="28">
        <f t="shared" si="8"/>
        <v>209</v>
      </c>
      <c r="B228" s="51" t="s">
        <v>441</v>
      </c>
      <c r="C228" s="49" t="s">
        <v>26</v>
      </c>
      <c r="D228" s="49" t="s">
        <v>650</v>
      </c>
      <c r="E228" s="49" t="s">
        <v>651</v>
      </c>
      <c r="F228" s="49" t="s">
        <v>308</v>
      </c>
      <c r="G228" s="52">
        <f t="shared" si="7"/>
        <v>8082.755</v>
      </c>
      <c r="H228" s="52"/>
      <c r="I228" s="52">
        <v>8082.755</v>
      </c>
    </row>
    <row r="229" spans="1:9" ht="12.75">
      <c r="A229" s="28">
        <f t="shared" si="8"/>
        <v>210</v>
      </c>
      <c r="B229" s="51" t="s">
        <v>432</v>
      </c>
      <c r="C229" s="49" t="s">
        <v>26</v>
      </c>
      <c r="D229" s="49" t="s">
        <v>650</v>
      </c>
      <c r="E229" s="49" t="s">
        <v>651</v>
      </c>
      <c r="F229" s="49" t="s">
        <v>635</v>
      </c>
      <c r="G229" s="52">
        <f t="shared" si="7"/>
        <v>8082.755</v>
      </c>
      <c r="H229" s="52"/>
      <c r="I229" s="52">
        <v>8082.755</v>
      </c>
    </row>
    <row r="230" spans="1:9" ht="25.5">
      <c r="A230" s="28">
        <f t="shared" si="8"/>
        <v>211</v>
      </c>
      <c r="B230" s="51" t="s">
        <v>442</v>
      </c>
      <c r="C230" s="49" t="s">
        <v>26</v>
      </c>
      <c r="D230" s="49" t="s">
        <v>650</v>
      </c>
      <c r="E230" s="49" t="s">
        <v>652</v>
      </c>
      <c r="F230" s="49" t="s">
        <v>308</v>
      </c>
      <c r="G230" s="52">
        <f t="shared" si="7"/>
        <v>16500</v>
      </c>
      <c r="H230" s="52"/>
      <c r="I230" s="52">
        <v>16500</v>
      </c>
    </row>
    <row r="231" spans="1:9" ht="12.75">
      <c r="A231" s="28">
        <f t="shared" si="8"/>
        <v>212</v>
      </c>
      <c r="B231" s="51" t="s">
        <v>432</v>
      </c>
      <c r="C231" s="49" t="s">
        <v>26</v>
      </c>
      <c r="D231" s="49" t="s">
        <v>650</v>
      </c>
      <c r="E231" s="49" t="s">
        <v>652</v>
      </c>
      <c r="F231" s="49" t="s">
        <v>635</v>
      </c>
      <c r="G231" s="52">
        <f t="shared" si="7"/>
        <v>16500</v>
      </c>
      <c r="H231" s="52"/>
      <c r="I231" s="52">
        <v>16500</v>
      </c>
    </row>
    <row r="232" spans="1:9" ht="12.75">
      <c r="A232" s="28">
        <f t="shared" si="8"/>
        <v>213</v>
      </c>
      <c r="B232" s="51" t="s">
        <v>28</v>
      </c>
      <c r="C232" s="49" t="s">
        <v>26</v>
      </c>
      <c r="D232" s="49" t="s">
        <v>653</v>
      </c>
      <c r="E232" s="49" t="s">
        <v>59</v>
      </c>
      <c r="F232" s="49" t="s">
        <v>308</v>
      </c>
      <c r="G232" s="52">
        <f t="shared" si="7"/>
        <v>31063.238</v>
      </c>
      <c r="H232" s="52">
        <f>H234+H237+H241</f>
        <v>96</v>
      </c>
      <c r="I232" s="52">
        <v>30967.238</v>
      </c>
    </row>
    <row r="233" spans="1:9" ht="12.75">
      <c r="A233" s="28">
        <f t="shared" si="8"/>
        <v>214</v>
      </c>
      <c r="B233" s="51" t="s">
        <v>401</v>
      </c>
      <c r="C233" s="49" t="s">
        <v>26</v>
      </c>
      <c r="D233" s="49" t="s">
        <v>653</v>
      </c>
      <c r="E233" s="49" t="s">
        <v>654</v>
      </c>
      <c r="F233" s="49" t="s">
        <v>308</v>
      </c>
      <c r="G233" s="52">
        <f t="shared" si="7"/>
        <v>25196.238</v>
      </c>
      <c r="H233" s="52">
        <f>H234</f>
        <v>96</v>
      </c>
      <c r="I233" s="52">
        <v>25100.238</v>
      </c>
    </row>
    <row r="234" spans="1:9" ht="12.75">
      <c r="A234" s="28">
        <f t="shared" si="8"/>
        <v>215</v>
      </c>
      <c r="B234" s="51" t="s">
        <v>432</v>
      </c>
      <c r="C234" s="49" t="s">
        <v>26</v>
      </c>
      <c r="D234" s="49" t="s">
        <v>653</v>
      </c>
      <c r="E234" s="49" t="s">
        <v>654</v>
      </c>
      <c r="F234" s="49" t="s">
        <v>635</v>
      </c>
      <c r="G234" s="52">
        <f t="shared" si="7"/>
        <v>25196.238</v>
      </c>
      <c r="H234" s="52">
        <v>96</v>
      </c>
      <c r="I234" s="52">
        <v>25100.238</v>
      </c>
    </row>
    <row r="235" spans="1:9" ht="12.75">
      <c r="A235" s="28">
        <f t="shared" si="8"/>
        <v>216</v>
      </c>
      <c r="B235" s="51" t="s">
        <v>410</v>
      </c>
      <c r="C235" s="49" t="s">
        <v>26</v>
      </c>
      <c r="D235" s="49" t="s">
        <v>653</v>
      </c>
      <c r="E235" s="49" t="s">
        <v>674</v>
      </c>
      <c r="F235" s="49" t="s">
        <v>308</v>
      </c>
      <c r="G235" s="52">
        <f t="shared" si="7"/>
        <v>5667</v>
      </c>
      <c r="H235" s="52"/>
      <c r="I235" s="52">
        <v>5667</v>
      </c>
    </row>
    <row r="236" spans="1:9" ht="51">
      <c r="A236" s="28">
        <f t="shared" si="8"/>
        <v>217</v>
      </c>
      <c r="B236" s="51" t="s">
        <v>418</v>
      </c>
      <c r="C236" s="49" t="s">
        <v>26</v>
      </c>
      <c r="D236" s="49" t="s">
        <v>653</v>
      </c>
      <c r="E236" s="49" t="s">
        <v>655</v>
      </c>
      <c r="F236" s="49" t="s">
        <v>308</v>
      </c>
      <c r="G236" s="52">
        <f t="shared" si="7"/>
        <v>5667</v>
      </c>
      <c r="H236" s="52"/>
      <c r="I236" s="52">
        <v>5667</v>
      </c>
    </row>
    <row r="237" spans="1:16" ht="12.75">
      <c r="A237" s="28">
        <f t="shared" si="8"/>
        <v>218</v>
      </c>
      <c r="B237" s="51" t="s">
        <v>432</v>
      </c>
      <c r="C237" s="49" t="s">
        <v>26</v>
      </c>
      <c r="D237" s="49" t="s">
        <v>653</v>
      </c>
      <c r="E237" s="49" t="s">
        <v>655</v>
      </c>
      <c r="F237" s="49" t="s">
        <v>635</v>
      </c>
      <c r="G237" s="52">
        <f t="shared" si="7"/>
        <v>5667</v>
      </c>
      <c r="H237" s="52"/>
      <c r="I237" s="52">
        <v>5667</v>
      </c>
      <c r="J237" s="12"/>
      <c r="K237" s="12"/>
      <c r="L237" s="12"/>
      <c r="M237" s="12"/>
      <c r="N237" s="12"/>
      <c r="O237" s="12"/>
      <c r="P237" s="12"/>
    </row>
    <row r="238" spans="1:16" ht="12.75">
      <c r="A238" s="28">
        <f t="shared" si="8"/>
        <v>219</v>
      </c>
      <c r="B238" s="51" t="s">
        <v>379</v>
      </c>
      <c r="C238" s="49" t="s">
        <v>26</v>
      </c>
      <c r="D238" s="49" t="s">
        <v>653</v>
      </c>
      <c r="E238" s="49" t="s">
        <v>380</v>
      </c>
      <c r="F238" s="49" t="s">
        <v>308</v>
      </c>
      <c r="G238" s="52">
        <f t="shared" si="7"/>
        <v>200</v>
      </c>
      <c r="H238" s="52"/>
      <c r="I238" s="52">
        <v>200</v>
      </c>
      <c r="J238" s="13"/>
      <c r="K238" s="13"/>
      <c r="L238" s="13"/>
      <c r="M238" s="12"/>
      <c r="N238" s="12"/>
      <c r="O238" s="12"/>
      <c r="P238" s="12"/>
    </row>
    <row r="239" spans="1:9" ht="51">
      <c r="A239" s="28">
        <f t="shared" si="8"/>
        <v>220</v>
      </c>
      <c r="B239" s="51" t="s">
        <v>443</v>
      </c>
      <c r="C239" s="49" t="s">
        <v>26</v>
      </c>
      <c r="D239" s="49" t="s">
        <v>653</v>
      </c>
      <c r="E239" s="49" t="s">
        <v>177</v>
      </c>
      <c r="F239" s="49" t="s">
        <v>308</v>
      </c>
      <c r="G239" s="52">
        <f t="shared" si="7"/>
        <v>200</v>
      </c>
      <c r="H239" s="52"/>
      <c r="I239" s="52">
        <v>200</v>
      </c>
    </row>
    <row r="240" spans="1:9" ht="63.75">
      <c r="A240" s="28">
        <f t="shared" si="8"/>
        <v>221</v>
      </c>
      <c r="B240" s="51" t="s">
        <v>447</v>
      </c>
      <c r="C240" s="49" t="s">
        <v>26</v>
      </c>
      <c r="D240" s="49" t="s">
        <v>653</v>
      </c>
      <c r="E240" s="49" t="s">
        <v>419</v>
      </c>
      <c r="F240" s="49" t="s">
        <v>308</v>
      </c>
      <c r="G240" s="52">
        <f t="shared" si="7"/>
        <v>200</v>
      </c>
      <c r="H240" s="52"/>
      <c r="I240" s="52">
        <v>200</v>
      </c>
    </row>
    <row r="241" spans="1:9" ht="12.75">
      <c r="A241" s="28">
        <f t="shared" si="8"/>
        <v>222</v>
      </c>
      <c r="B241" s="51" t="s">
        <v>432</v>
      </c>
      <c r="C241" s="49" t="s">
        <v>26</v>
      </c>
      <c r="D241" s="49" t="s">
        <v>653</v>
      </c>
      <c r="E241" s="49" t="s">
        <v>419</v>
      </c>
      <c r="F241" s="49" t="s">
        <v>635</v>
      </c>
      <c r="G241" s="52">
        <f t="shared" si="7"/>
        <v>200</v>
      </c>
      <c r="H241" s="52"/>
      <c r="I241" s="52">
        <v>200</v>
      </c>
    </row>
    <row r="242" spans="1:9" ht="12.75">
      <c r="A242" s="28">
        <f t="shared" si="8"/>
        <v>223</v>
      </c>
      <c r="B242" s="51" t="s">
        <v>420</v>
      </c>
      <c r="C242" s="49" t="s">
        <v>26</v>
      </c>
      <c r="D242" s="49" t="s">
        <v>43</v>
      </c>
      <c r="E242" s="49" t="s">
        <v>59</v>
      </c>
      <c r="F242" s="49" t="s">
        <v>308</v>
      </c>
      <c r="G242" s="52">
        <f t="shared" si="7"/>
        <v>3409.007</v>
      </c>
      <c r="H242" s="52"/>
      <c r="I242" s="52">
        <v>3409.007</v>
      </c>
    </row>
    <row r="243" spans="1:9" ht="51">
      <c r="A243" s="28">
        <f t="shared" si="8"/>
        <v>224</v>
      </c>
      <c r="B243" s="51" t="s">
        <v>415</v>
      </c>
      <c r="C243" s="49" t="s">
        <v>26</v>
      </c>
      <c r="D243" s="49" t="s">
        <v>43</v>
      </c>
      <c r="E243" s="49" t="s">
        <v>692</v>
      </c>
      <c r="F243" s="49" t="s">
        <v>308</v>
      </c>
      <c r="G243" s="52">
        <f t="shared" si="7"/>
        <v>1248.107</v>
      </c>
      <c r="H243" s="52"/>
      <c r="I243" s="52">
        <v>1248.107</v>
      </c>
    </row>
    <row r="244" spans="1:9" ht="12.75">
      <c r="A244" s="28">
        <f t="shared" si="8"/>
        <v>225</v>
      </c>
      <c r="B244" s="51" t="s">
        <v>401</v>
      </c>
      <c r="C244" s="49" t="s">
        <v>26</v>
      </c>
      <c r="D244" s="49" t="s">
        <v>43</v>
      </c>
      <c r="E244" s="49" t="s">
        <v>645</v>
      </c>
      <c r="F244" s="49" t="s">
        <v>308</v>
      </c>
      <c r="G244" s="52">
        <f t="shared" si="7"/>
        <v>1248.107</v>
      </c>
      <c r="H244" s="52"/>
      <c r="I244" s="52">
        <v>1248.107</v>
      </c>
    </row>
    <row r="245" spans="1:9" ht="12.75">
      <c r="A245" s="28">
        <f t="shared" si="8"/>
        <v>226</v>
      </c>
      <c r="B245" s="51" t="s">
        <v>432</v>
      </c>
      <c r="C245" s="49" t="s">
        <v>26</v>
      </c>
      <c r="D245" s="49" t="s">
        <v>43</v>
      </c>
      <c r="E245" s="49" t="s">
        <v>645</v>
      </c>
      <c r="F245" s="49" t="s">
        <v>635</v>
      </c>
      <c r="G245" s="52">
        <f t="shared" si="7"/>
        <v>1248.107</v>
      </c>
      <c r="H245" s="52"/>
      <c r="I245" s="52">
        <v>1248.107</v>
      </c>
    </row>
    <row r="246" spans="1:9" ht="12.75">
      <c r="A246" s="28">
        <f t="shared" si="8"/>
        <v>227</v>
      </c>
      <c r="B246" s="51" t="s">
        <v>363</v>
      </c>
      <c r="C246" s="49" t="s">
        <v>26</v>
      </c>
      <c r="D246" s="49" t="s">
        <v>43</v>
      </c>
      <c r="E246" s="49" t="s">
        <v>304</v>
      </c>
      <c r="F246" s="49" t="s">
        <v>308</v>
      </c>
      <c r="G246" s="52">
        <f t="shared" si="7"/>
        <v>2160.9</v>
      </c>
      <c r="H246" s="52"/>
      <c r="I246" s="52">
        <v>2160.9</v>
      </c>
    </row>
    <row r="247" spans="1:9" ht="51">
      <c r="A247" s="28">
        <f t="shared" si="8"/>
        <v>228</v>
      </c>
      <c r="B247" s="51" t="s">
        <v>583</v>
      </c>
      <c r="C247" s="49" t="s">
        <v>26</v>
      </c>
      <c r="D247" s="49" t="s">
        <v>43</v>
      </c>
      <c r="E247" s="49" t="s">
        <v>584</v>
      </c>
      <c r="F247" s="49" t="s">
        <v>308</v>
      </c>
      <c r="G247" s="52">
        <f t="shared" si="7"/>
        <v>1492</v>
      </c>
      <c r="H247" s="52"/>
      <c r="I247" s="52">
        <v>1492</v>
      </c>
    </row>
    <row r="248" spans="1:9" ht="63.75">
      <c r="A248" s="28">
        <f t="shared" si="8"/>
        <v>229</v>
      </c>
      <c r="B248" s="51" t="s">
        <v>586</v>
      </c>
      <c r="C248" s="49" t="s">
        <v>26</v>
      </c>
      <c r="D248" s="49" t="s">
        <v>43</v>
      </c>
      <c r="E248" s="49" t="s">
        <v>346</v>
      </c>
      <c r="F248" s="49" t="s">
        <v>308</v>
      </c>
      <c r="G248" s="52">
        <f t="shared" si="7"/>
        <v>380</v>
      </c>
      <c r="H248" s="52"/>
      <c r="I248" s="52">
        <v>380</v>
      </c>
    </row>
    <row r="249" spans="1:9" ht="12.75">
      <c r="A249" s="28">
        <f t="shared" si="8"/>
        <v>230</v>
      </c>
      <c r="B249" s="51" t="s">
        <v>578</v>
      </c>
      <c r="C249" s="49" t="s">
        <v>26</v>
      </c>
      <c r="D249" s="49" t="s">
        <v>43</v>
      </c>
      <c r="E249" s="49" t="s">
        <v>346</v>
      </c>
      <c r="F249" s="49" t="s">
        <v>36</v>
      </c>
      <c r="G249" s="52">
        <f t="shared" si="7"/>
        <v>380</v>
      </c>
      <c r="H249" s="52"/>
      <c r="I249" s="52">
        <v>380</v>
      </c>
    </row>
    <row r="250" spans="1:9" ht="63.75">
      <c r="A250" s="28">
        <f t="shared" si="8"/>
        <v>231</v>
      </c>
      <c r="B250" s="51" t="s">
        <v>217</v>
      </c>
      <c r="C250" s="49" t="s">
        <v>26</v>
      </c>
      <c r="D250" s="49" t="s">
        <v>43</v>
      </c>
      <c r="E250" s="49" t="s">
        <v>347</v>
      </c>
      <c r="F250" s="49" t="s">
        <v>308</v>
      </c>
      <c r="G250" s="52">
        <f t="shared" si="7"/>
        <v>280</v>
      </c>
      <c r="H250" s="52"/>
      <c r="I250" s="52">
        <v>280</v>
      </c>
    </row>
    <row r="251" spans="1:9" ht="12.75">
      <c r="A251" s="28">
        <f t="shared" si="8"/>
        <v>232</v>
      </c>
      <c r="B251" s="51" t="s">
        <v>578</v>
      </c>
      <c r="C251" s="49" t="s">
        <v>26</v>
      </c>
      <c r="D251" s="49" t="s">
        <v>43</v>
      </c>
      <c r="E251" s="49" t="s">
        <v>347</v>
      </c>
      <c r="F251" s="49" t="s">
        <v>36</v>
      </c>
      <c r="G251" s="52">
        <f t="shared" si="7"/>
        <v>280</v>
      </c>
      <c r="H251" s="52"/>
      <c r="I251" s="52">
        <v>280</v>
      </c>
    </row>
    <row r="252" spans="1:9" ht="63.75">
      <c r="A252" s="28">
        <f t="shared" si="8"/>
        <v>233</v>
      </c>
      <c r="B252" s="51" t="s">
        <v>218</v>
      </c>
      <c r="C252" s="49" t="s">
        <v>26</v>
      </c>
      <c r="D252" s="49" t="s">
        <v>43</v>
      </c>
      <c r="E252" s="49" t="s">
        <v>349</v>
      </c>
      <c r="F252" s="49" t="s">
        <v>308</v>
      </c>
      <c r="G252" s="52">
        <f t="shared" si="7"/>
        <v>832</v>
      </c>
      <c r="H252" s="52"/>
      <c r="I252" s="52">
        <v>832</v>
      </c>
    </row>
    <row r="253" spans="1:9" ht="12.75">
      <c r="A253" s="28">
        <f t="shared" si="8"/>
        <v>234</v>
      </c>
      <c r="B253" s="51" t="s">
        <v>578</v>
      </c>
      <c r="C253" s="49" t="s">
        <v>26</v>
      </c>
      <c r="D253" s="49" t="s">
        <v>43</v>
      </c>
      <c r="E253" s="49" t="s">
        <v>349</v>
      </c>
      <c r="F253" s="49" t="s">
        <v>36</v>
      </c>
      <c r="G253" s="52">
        <f t="shared" si="7"/>
        <v>832</v>
      </c>
      <c r="H253" s="52"/>
      <c r="I253" s="52">
        <v>832</v>
      </c>
    </row>
    <row r="254" spans="1:9" ht="38.25">
      <c r="A254" s="28">
        <f t="shared" si="8"/>
        <v>235</v>
      </c>
      <c r="B254" s="51" t="s">
        <v>421</v>
      </c>
      <c r="C254" s="49" t="s">
        <v>26</v>
      </c>
      <c r="D254" s="49" t="s">
        <v>43</v>
      </c>
      <c r="E254" s="49" t="s">
        <v>542</v>
      </c>
      <c r="F254" s="49" t="s">
        <v>308</v>
      </c>
      <c r="G254" s="52">
        <f t="shared" si="7"/>
        <v>424</v>
      </c>
      <c r="H254" s="52"/>
      <c r="I254" s="52">
        <v>424</v>
      </c>
    </row>
    <row r="255" spans="1:9" ht="12.75">
      <c r="A255" s="28">
        <f t="shared" si="8"/>
        <v>236</v>
      </c>
      <c r="B255" s="51" t="s">
        <v>578</v>
      </c>
      <c r="C255" s="49" t="s">
        <v>26</v>
      </c>
      <c r="D255" s="49" t="s">
        <v>43</v>
      </c>
      <c r="E255" s="49" t="s">
        <v>542</v>
      </c>
      <c r="F255" s="49" t="s">
        <v>36</v>
      </c>
      <c r="G255" s="52">
        <f t="shared" si="7"/>
        <v>424</v>
      </c>
      <c r="H255" s="52"/>
      <c r="I255" s="52">
        <v>424</v>
      </c>
    </row>
    <row r="256" spans="1:9" ht="38.25">
      <c r="A256" s="28">
        <f t="shared" si="8"/>
        <v>237</v>
      </c>
      <c r="B256" s="51" t="s">
        <v>422</v>
      </c>
      <c r="C256" s="49" t="s">
        <v>26</v>
      </c>
      <c r="D256" s="49" t="s">
        <v>43</v>
      </c>
      <c r="E256" s="49" t="s">
        <v>544</v>
      </c>
      <c r="F256" s="49" t="s">
        <v>308</v>
      </c>
      <c r="G256" s="52">
        <f t="shared" si="7"/>
        <v>244.9</v>
      </c>
      <c r="H256" s="52"/>
      <c r="I256" s="52">
        <v>244.9</v>
      </c>
    </row>
    <row r="257" spans="1:9" s="11" customFormat="1" ht="12.75">
      <c r="A257" s="28">
        <f t="shared" si="8"/>
        <v>238</v>
      </c>
      <c r="B257" s="51" t="s">
        <v>578</v>
      </c>
      <c r="C257" s="49" t="s">
        <v>26</v>
      </c>
      <c r="D257" s="49" t="s">
        <v>43</v>
      </c>
      <c r="E257" s="49" t="s">
        <v>544</v>
      </c>
      <c r="F257" s="49" t="s">
        <v>36</v>
      </c>
      <c r="G257" s="52">
        <f t="shared" si="7"/>
        <v>244.9</v>
      </c>
      <c r="H257" s="52"/>
      <c r="I257" s="52">
        <v>244.9</v>
      </c>
    </row>
    <row r="258" spans="1:9" ht="25.5">
      <c r="A258" s="28">
        <f t="shared" si="8"/>
        <v>239</v>
      </c>
      <c r="B258" s="54" t="s">
        <v>423</v>
      </c>
      <c r="C258" s="55" t="s">
        <v>29</v>
      </c>
      <c r="D258" s="55" t="s">
        <v>309</v>
      </c>
      <c r="E258" s="55" t="s">
        <v>59</v>
      </c>
      <c r="F258" s="55" t="s">
        <v>308</v>
      </c>
      <c r="G258" s="56">
        <f t="shared" si="7"/>
        <v>12709</v>
      </c>
      <c r="H258" s="56">
        <f>H259+H268+H280</f>
        <v>450</v>
      </c>
      <c r="I258" s="56">
        <v>12259</v>
      </c>
    </row>
    <row r="259" spans="1:9" ht="12.75">
      <c r="A259" s="28">
        <f t="shared" si="8"/>
        <v>240</v>
      </c>
      <c r="B259" s="51" t="s">
        <v>456</v>
      </c>
      <c r="C259" s="49" t="s">
        <v>29</v>
      </c>
      <c r="D259" s="49" t="s">
        <v>632</v>
      </c>
      <c r="E259" s="49" t="s">
        <v>59</v>
      </c>
      <c r="F259" s="49" t="s">
        <v>308</v>
      </c>
      <c r="G259" s="52">
        <f t="shared" si="7"/>
        <v>8038</v>
      </c>
      <c r="H259" s="52">
        <f>H263+H267</f>
        <v>0</v>
      </c>
      <c r="I259" s="52">
        <v>8038</v>
      </c>
    </row>
    <row r="260" spans="1:9" ht="12.75">
      <c r="A260" s="28">
        <f t="shared" si="8"/>
        <v>241</v>
      </c>
      <c r="B260" s="51" t="s">
        <v>24</v>
      </c>
      <c r="C260" s="49" t="s">
        <v>29</v>
      </c>
      <c r="D260" s="49" t="s">
        <v>636</v>
      </c>
      <c r="E260" s="49" t="s">
        <v>59</v>
      </c>
      <c r="F260" s="49" t="s">
        <v>308</v>
      </c>
      <c r="G260" s="52">
        <f t="shared" si="7"/>
        <v>7758</v>
      </c>
      <c r="H260" s="52">
        <f>H263</f>
        <v>0</v>
      </c>
      <c r="I260" s="52">
        <v>7758</v>
      </c>
    </row>
    <row r="261" spans="1:9" ht="12.75">
      <c r="A261" s="28">
        <f t="shared" si="8"/>
        <v>242</v>
      </c>
      <c r="B261" s="51" t="s">
        <v>409</v>
      </c>
      <c r="C261" s="49" t="s">
        <v>29</v>
      </c>
      <c r="D261" s="49" t="s">
        <v>636</v>
      </c>
      <c r="E261" s="49" t="s">
        <v>690</v>
      </c>
      <c r="F261" s="49" t="s">
        <v>308</v>
      </c>
      <c r="G261" s="52">
        <f t="shared" si="7"/>
        <v>7758</v>
      </c>
      <c r="H261" s="52">
        <f>H263</f>
        <v>0</v>
      </c>
      <c r="I261" s="52">
        <v>7758</v>
      </c>
    </row>
    <row r="262" spans="1:9" ht="12.75">
      <c r="A262" s="28">
        <f t="shared" si="8"/>
        <v>243</v>
      </c>
      <c r="B262" s="51" t="s">
        <v>401</v>
      </c>
      <c r="C262" s="49" t="s">
        <v>29</v>
      </c>
      <c r="D262" s="49" t="s">
        <v>636</v>
      </c>
      <c r="E262" s="49" t="s">
        <v>638</v>
      </c>
      <c r="F262" s="49" t="s">
        <v>308</v>
      </c>
      <c r="G262" s="52">
        <f t="shared" si="7"/>
        <v>7758</v>
      </c>
      <c r="H262" s="52">
        <f>H263</f>
        <v>0</v>
      </c>
      <c r="I262" s="52">
        <v>7758</v>
      </c>
    </row>
    <row r="263" spans="1:9" ht="12.75">
      <c r="A263" s="28">
        <f t="shared" si="8"/>
        <v>244</v>
      </c>
      <c r="B263" s="51" t="s">
        <v>432</v>
      </c>
      <c r="C263" s="49" t="s">
        <v>29</v>
      </c>
      <c r="D263" s="49" t="s">
        <v>636</v>
      </c>
      <c r="E263" s="49" t="s">
        <v>638</v>
      </c>
      <c r="F263" s="49" t="s">
        <v>635</v>
      </c>
      <c r="G263" s="52">
        <f t="shared" si="7"/>
        <v>7758</v>
      </c>
      <c r="H263" s="52">
        <v>0</v>
      </c>
      <c r="I263" s="52">
        <v>7758</v>
      </c>
    </row>
    <row r="264" spans="1:9" ht="12.75">
      <c r="A264" s="28">
        <f t="shared" si="8"/>
        <v>245</v>
      </c>
      <c r="B264" s="51" t="s">
        <v>457</v>
      </c>
      <c r="C264" s="49" t="s">
        <v>29</v>
      </c>
      <c r="D264" s="49" t="s">
        <v>642</v>
      </c>
      <c r="E264" s="49" t="s">
        <v>59</v>
      </c>
      <c r="F264" s="49" t="s">
        <v>308</v>
      </c>
      <c r="G264" s="52">
        <f t="shared" si="7"/>
        <v>280</v>
      </c>
      <c r="H264" s="52"/>
      <c r="I264" s="52">
        <v>280</v>
      </c>
    </row>
    <row r="265" spans="1:9" ht="12.75">
      <c r="A265" s="28">
        <f t="shared" si="8"/>
        <v>246</v>
      </c>
      <c r="B265" s="51" t="s">
        <v>363</v>
      </c>
      <c r="C265" s="49" t="s">
        <v>29</v>
      </c>
      <c r="D265" s="49" t="s">
        <v>642</v>
      </c>
      <c r="E265" s="49" t="s">
        <v>304</v>
      </c>
      <c r="F265" s="49" t="s">
        <v>308</v>
      </c>
      <c r="G265" s="52">
        <f t="shared" si="7"/>
        <v>280</v>
      </c>
      <c r="H265" s="52"/>
      <c r="I265" s="52">
        <v>280</v>
      </c>
    </row>
    <row r="266" spans="1:9" s="11" customFormat="1" ht="25.5">
      <c r="A266" s="28">
        <f t="shared" si="8"/>
        <v>247</v>
      </c>
      <c r="B266" s="51" t="s">
        <v>585</v>
      </c>
      <c r="C266" s="49" t="s">
        <v>29</v>
      </c>
      <c r="D266" s="49" t="s">
        <v>642</v>
      </c>
      <c r="E266" s="49" t="s">
        <v>335</v>
      </c>
      <c r="F266" s="49" t="s">
        <v>308</v>
      </c>
      <c r="G266" s="52">
        <f t="shared" si="7"/>
        <v>280</v>
      </c>
      <c r="H266" s="52"/>
      <c r="I266" s="52">
        <v>280</v>
      </c>
    </row>
    <row r="267" spans="1:9" ht="12.75">
      <c r="A267" s="28">
        <f t="shared" si="8"/>
        <v>248</v>
      </c>
      <c r="B267" s="51" t="s">
        <v>578</v>
      </c>
      <c r="C267" s="49" t="s">
        <v>29</v>
      </c>
      <c r="D267" s="49" t="s">
        <v>642</v>
      </c>
      <c r="E267" s="49" t="s">
        <v>335</v>
      </c>
      <c r="F267" s="49" t="s">
        <v>36</v>
      </c>
      <c r="G267" s="52">
        <f t="shared" si="7"/>
        <v>280</v>
      </c>
      <c r="H267" s="52"/>
      <c r="I267" s="52">
        <v>280</v>
      </c>
    </row>
    <row r="268" spans="1:9" ht="12.75">
      <c r="A268" s="28">
        <f t="shared" si="8"/>
        <v>249</v>
      </c>
      <c r="B268" s="51" t="s">
        <v>424</v>
      </c>
      <c r="C268" s="49" t="s">
        <v>29</v>
      </c>
      <c r="D268" s="49" t="s">
        <v>646</v>
      </c>
      <c r="E268" s="49" t="s">
        <v>59</v>
      </c>
      <c r="F268" s="49" t="s">
        <v>308</v>
      </c>
      <c r="G268" s="52">
        <f t="shared" si="7"/>
        <v>2167</v>
      </c>
      <c r="H268" s="52"/>
      <c r="I268" s="52">
        <v>2167</v>
      </c>
    </row>
    <row r="269" spans="1:9" ht="12.75">
      <c r="A269" s="28">
        <f t="shared" si="8"/>
        <v>250</v>
      </c>
      <c r="B269" s="51" t="s">
        <v>30</v>
      </c>
      <c r="C269" s="49" t="s">
        <v>29</v>
      </c>
      <c r="D269" s="49" t="s">
        <v>647</v>
      </c>
      <c r="E269" s="49" t="s">
        <v>59</v>
      </c>
      <c r="F269" s="49" t="s">
        <v>308</v>
      </c>
      <c r="G269" s="52">
        <f t="shared" si="7"/>
        <v>542</v>
      </c>
      <c r="H269" s="52"/>
      <c r="I269" s="52">
        <v>542</v>
      </c>
    </row>
    <row r="270" spans="1:9" ht="12.75">
      <c r="A270" s="28">
        <f t="shared" si="8"/>
        <v>251</v>
      </c>
      <c r="B270" s="51" t="s">
        <v>425</v>
      </c>
      <c r="C270" s="49" t="s">
        <v>29</v>
      </c>
      <c r="D270" s="49" t="s">
        <v>647</v>
      </c>
      <c r="E270" s="49" t="s">
        <v>693</v>
      </c>
      <c r="F270" s="49" t="s">
        <v>308</v>
      </c>
      <c r="G270" s="52">
        <f t="shared" si="7"/>
        <v>542</v>
      </c>
      <c r="H270" s="52"/>
      <c r="I270" s="52">
        <v>542</v>
      </c>
    </row>
    <row r="271" spans="1:9" ht="12.75">
      <c r="A271" s="28">
        <f t="shared" si="8"/>
        <v>252</v>
      </c>
      <c r="B271" s="51" t="s">
        <v>401</v>
      </c>
      <c r="C271" s="49" t="s">
        <v>29</v>
      </c>
      <c r="D271" s="49" t="s">
        <v>647</v>
      </c>
      <c r="E271" s="49" t="s">
        <v>648</v>
      </c>
      <c r="F271" s="49" t="s">
        <v>308</v>
      </c>
      <c r="G271" s="52">
        <f t="shared" si="7"/>
        <v>542</v>
      </c>
      <c r="H271" s="52"/>
      <c r="I271" s="52">
        <v>542</v>
      </c>
    </row>
    <row r="272" spans="1:9" ht="12.75">
      <c r="A272" s="28">
        <f t="shared" si="8"/>
        <v>253</v>
      </c>
      <c r="B272" s="51" t="s">
        <v>432</v>
      </c>
      <c r="C272" s="49" t="s">
        <v>29</v>
      </c>
      <c r="D272" s="49" t="s">
        <v>647</v>
      </c>
      <c r="E272" s="49" t="s">
        <v>648</v>
      </c>
      <c r="F272" s="49" t="s">
        <v>635</v>
      </c>
      <c r="G272" s="52">
        <f t="shared" si="7"/>
        <v>542</v>
      </c>
      <c r="H272" s="52"/>
      <c r="I272" s="52">
        <v>542</v>
      </c>
    </row>
    <row r="273" spans="1:9" ht="12.75">
      <c r="A273" s="28">
        <f t="shared" si="8"/>
        <v>254</v>
      </c>
      <c r="B273" s="51" t="s">
        <v>611</v>
      </c>
      <c r="C273" s="49" t="s">
        <v>29</v>
      </c>
      <c r="D273" s="49" t="s">
        <v>144</v>
      </c>
      <c r="E273" s="49" t="s">
        <v>59</v>
      </c>
      <c r="F273" s="49" t="s">
        <v>308</v>
      </c>
      <c r="G273" s="52">
        <f aca="true" t="shared" si="9" ref="G273:G300">SUM(H273:I273)</f>
        <v>1625</v>
      </c>
      <c r="H273" s="52"/>
      <c r="I273" s="52">
        <v>1625</v>
      </c>
    </row>
    <row r="274" spans="1:9" ht="51">
      <c r="A274" s="28">
        <f t="shared" si="8"/>
        <v>255</v>
      </c>
      <c r="B274" s="51" t="s">
        <v>415</v>
      </c>
      <c r="C274" s="49" t="s">
        <v>29</v>
      </c>
      <c r="D274" s="49" t="s">
        <v>144</v>
      </c>
      <c r="E274" s="49" t="s">
        <v>692</v>
      </c>
      <c r="F274" s="49" t="s">
        <v>308</v>
      </c>
      <c r="G274" s="52">
        <f t="shared" si="9"/>
        <v>1505</v>
      </c>
      <c r="H274" s="52"/>
      <c r="I274" s="52">
        <v>1505</v>
      </c>
    </row>
    <row r="275" spans="1:9" ht="12.75">
      <c r="A275" s="28">
        <f t="shared" si="8"/>
        <v>256</v>
      </c>
      <c r="B275" s="51" t="s">
        <v>401</v>
      </c>
      <c r="C275" s="49" t="s">
        <v>29</v>
      </c>
      <c r="D275" s="49" t="s">
        <v>144</v>
      </c>
      <c r="E275" s="49" t="s">
        <v>645</v>
      </c>
      <c r="F275" s="49" t="s">
        <v>308</v>
      </c>
      <c r="G275" s="52">
        <f t="shared" si="9"/>
        <v>1505</v>
      </c>
      <c r="H275" s="52"/>
      <c r="I275" s="52">
        <v>1505</v>
      </c>
    </row>
    <row r="276" spans="1:9" ht="12.75">
      <c r="A276" s="28">
        <f aca="true" t="shared" si="10" ref="A276:A299">SUM(A275+1)</f>
        <v>257</v>
      </c>
      <c r="B276" s="51" t="s">
        <v>432</v>
      </c>
      <c r="C276" s="49" t="s">
        <v>29</v>
      </c>
      <c r="D276" s="49" t="s">
        <v>144</v>
      </c>
      <c r="E276" s="49" t="s">
        <v>645</v>
      </c>
      <c r="F276" s="49" t="s">
        <v>635</v>
      </c>
      <c r="G276" s="52">
        <f t="shared" si="9"/>
        <v>1505</v>
      </c>
      <c r="H276" s="52"/>
      <c r="I276" s="52">
        <v>1505</v>
      </c>
    </row>
    <row r="277" spans="1:9" ht="12.75">
      <c r="A277" s="28">
        <f t="shared" si="10"/>
        <v>258</v>
      </c>
      <c r="B277" s="51" t="s">
        <v>363</v>
      </c>
      <c r="C277" s="49" t="s">
        <v>29</v>
      </c>
      <c r="D277" s="49" t="s">
        <v>144</v>
      </c>
      <c r="E277" s="49" t="s">
        <v>304</v>
      </c>
      <c r="F277" s="49" t="s">
        <v>308</v>
      </c>
      <c r="G277" s="52">
        <f t="shared" si="9"/>
        <v>120</v>
      </c>
      <c r="H277" s="52"/>
      <c r="I277" s="52">
        <v>120</v>
      </c>
    </row>
    <row r="278" spans="1:9" ht="25.5">
      <c r="A278" s="28">
        <f t="shared" si="10"/>
        <v>259</v>
      </c>
      <c r="B278" s="51" t="s">
        <v>612</v>
      </c>
      <c r="C278" s="49" t="s">
        <v>29</v>
      </c>
      <c r="D278" s="49" t="s">
        <v>144</v>
      </c>
      <c r="E278" s="49" t="s">
        <v>333</v>
      </c>
      <c r="F278" s="49" t="s">
        <v>308</v>
      </c>
      <c r="G278" s="52">
        <f t="shared" si="9"/>
        <v>120</v>
      </c>
      <c r="H278" s="52"/>
      <c r="I278" s="52">
        <v>120</v>
      </c>
    </row>
    <row r="279" spans="1:9" ht="12.75">
      <c r="A279" s="28">
        <f t="shared" si="10"/>
        <v>260</v>
      </c>
      <c r="B279" s="51" t="s">
        <v>578</v>
      </c>
      <c r="C279" s="49" t="s">
        <v>29</v>
      </c>
      <c r="D279" s="49" t="s">
        <v>144</v>
      </c>
      <c r="E279" s="49" t="s">
        <v>333</v>
      </c>
      <c r="F279" s="49" t="s">
        <v>36</v>
      </c>
      <c r="G279" s="52">
        <f t="shared" si="9"/>
        <v>120</v>
      </c>
      <c r="H279" s="52"/>
      <c r="I279" s="52">
        <v>120</v>
      </c>
    </row>
    <row r="280" spans="1:9" ht="12.75">
      <c r="A280" s="28">
        <f t="shared" si="10"/>
        <v>261</v>
      </c>
      <c r="B280" s="51" t="s">
        <v>613</v>
      </c>
      <c r="C280" s="49" t="s">
        <v>29</v>
      </c>
      <c r="D280" s="49" t="s">
        <v>662</v>
      </c>
      <c r="E280" s="49" t="s">
        <v>59</v>
      </c>
      <c r="F280" s="49" t="s">
        <v>308</v>
      </c>
      <c r="G280" s="52">
        <f t="shared" si="9"/>
        <v>2504</v>
      </c>
      <c r="H280" s="52">
        <f>H289</f>
        <v>450</v>
      </c>
      <c r="I280" s="52">
        <v>2054</v>
      </c>
    </row>
    <row r="281" spans="1:9" ht="12.75">
      <c r="A281" s="28">
        <f t="shared" si="10"/>
        <v>262</v>
      </c>
      <c r="B281" s="51" t="s">
        <v>614</v>
      </c>
      <c r="C281" s="49" t="s">
        <v>29</v>
      </c>
      <c r="D281" s="49" t="s">
        <v>663</v>
      </c>
      <c r="E281" s="49" t="s">
        <v>59</v>
      </c>
      <c r="F281" s="49" t="s">
        <v>308</v>
      </c>
      <c r="G281" s="52">
        <f t="shared" si="9"/>
        <v>400</v>
      </c>
      <c r="H281" s="52"/>
      <c r="I281" s="52">
        <v>400</v>
      </c>
    </row>
    <row r="282" spans="1:9" ht="25.5">
      <c r="A282" s="28">
        <f t="shared" si="10"/>
        <v>263</v>
      </c>
      <c r="B282" s="51" t="s">
        <v>615</v>
      </c>
      <c r="C282" s="49" t="s">
        <v>29</v>
      </c>
      <c r="D282" s="49" t="s">
        <v>663</v>
      </c>
      <c r="E282" s="49" t="s">
        <v>695</v>
      </c>
      <c r="F282" s="49" t="s">
        <v>308</v>
      </c>
      <c r="G282" s="52">
        <f t="shared" si="9"/>
        <v>400</v>
      </c>
      <c r="H282" s="52"/>
      <c r="I282" s="52">
        <v>400</v>
      </c>
    </row>
    <row r="283" spans="1:9" ht="25.5">
      <c r="A283" s="28">
        <f t="shared" si="10"/>
        <v>264</v>
      </c>
      <c r="B283" s="51" t="s">
        <v>616</v>
      </c>
      <c r="C283" s="49" t="s">
        <v>29</v>
      </c>
      <c r="D283" s="49" t="s">
        <v>663</v>
      </c>
      <c r="E283" s="49" t="s">
        <v>656</v>
      </c>
      <c r="F283" s="49" t="s">
        <v>308</v>
      </c>
      <c r="G283" s="52">
        <f t="shared" si="9"/>
        <v>400</v>
      </c>
      <c r="H283" s="52"/>
      <c r="I283" s="52">
        <v>400</v>
      </c>
    </row>
    <row r="284" spans="1:9" ht="12.75">
      <c r="A284" s="28">
        <f t="shared" si="10"/>
        <v>265</v>
      </c>
      <c r="B284" s="51" t="s">
        <v>432</v>
      </c>
      <c r="C284" s="49" t="s">
        <v>29</v>
      </c>
      <c r="D284" s="49" t="s">
        <v>663</v>
      </c>
      <c r="E284" s="49" t="s">
        <v>656</v>
      </c>
      <c r="F284" s="49" t="s">
        <v>635</v>
      </c>
      <c r="G284" s="52">
        <f t="shared" si="9"/>
        <v>400</v>
      </c>
      <c r="H284" s="52"/>
      <c r="I284" s="52">
        <v>400</v>
      </c>
    </row>
    <row r="285" spans="1:9" ht="12.75">
      <c r="A285" s="28">
        <f t="shared" si="10"/>
        <v>266</v>
      </c>
      <c r="B285" s="51" t="s">
        <v>505</v>
      </c>
      <c r="C285" s="49" t="s">
        <v>29</v>
      </c>
      <c r="D285" s="49" t="s">
        <v>44</v>
      </c>
      <c r="E285" s="49" t="s">
        <v>59</v>
      </c>
      <c r="F285" s="49" t="s">
        <v>308</v>
      </c>
      <c r="G285" s="52">
        <f t="shared" si="9"/>
        <v>2104</v>
      </c>
      <c r="H285" s="52">
        <f>H289</f>
        <v>450</v>
      </c>
      <c r="I285" s="52">
        <v>1654</v>
      </c>
    </row>
    <row r="286" spans="1:9" ht="12.75">
      <c r="A286" s="28">
        <f t="shared" si="10"/>
        <v>267</v>
      </c>
      <c r="B286" s="51" t="s">
        <v>96</v>
      </c>
      <c r="C286" s="49" t="s">
        <v>29</v>
      </c>
      <c r="D286" s="49" t="s">
        <v>44</v>
      </c>
      <c r="E286" s="49" t="s">
        <v>94</v>
      </c>
      <c r="F286" s="49" t="s">
        <v>308</v>
      </c>
      <c r="G286" s="52">
        <f t="shared" si="9"/>
        <v>2104</v>
      </c>
      <c r="H286" s="52">
        <f>H289</f>
        <v>450</v>
      </c>
      <c r="I286" s="52">
        <v>1654</v>
      </c>
    </row>
    <row r="287" spans="1:9" ht="12.75">
      <c r="A287" s="28">
        <f t="shared" si="10"/>
        <v>268</v>
      </c>
      <c r="B287" s="51" t="s">
        <v>97</v>
      </c>
      <c r="C287" s="49" t="s">
        <v>29</v>
      </c>
      <c r="D287" s="49" t="s">
        <v>44</v>
      </c>
      <c r="E287" s="49" t="s">
        <v>93</v>
      </c>
      <c r="F287" s="49" t="s">
        <v>308</v>
      </c>
      <c r="G287" s="52">
        <f t="shared" si="9"/>
        <v>2104</v>
      </c>
      <c r="H287" s="52">
        <f>H289</f>
        <v>450</v>
      </c>
      <c r="I287" s="52">
        <v>1654</v>
      </c>
    </row>
    <row r="288" spans="1:9" ht="42" customHeight="1">
      <c r="A288" s="28">
        <f t="shared" si="10"/>
        <v>269</v>
      </c>
      <c r="B288" s="51" t="s">
        <v>95</v>
      </c>
      <c r="C288" s="49" t="s">
        <v>29</v>
      </c>
      <c r="D288" s="49" t="s">
        <v>44</v>
      </c>
      <c r="E288" s="49" t="s">
        <v>92</v>
      </c>
      <c r="F288" s="49" t="s">
        <v>308</v>
      </c>
      <c r="G288" s="52">
        <f t="shared" si="9"/>
        <v>2104</v>
      </c>
      <c r="H288" s="52">
        <f>H289</f>
        <v>450</v>
      </c>
      <c r="I288" s="52">
        <v>1654</v>
      </c>
    </row>
    <row r="289" spans="1:9" ht="12.75">
      <c r="A289" s="28">
        <f t="shared" si="10"/>
        <v>270</v>
      </c>
      <c r="B289" s="51" t="s">
        <v>402</v>
      </c>
      <c r="C289" s="49" t="s">
        <v>29</v>
      </c>
      <c r="D289" s="49" t="s">
        <v>44</v>
      </c>
      <c r="E289" s="49" t="s">
        <v>92</v>
      </c>
      <c r="F289" s="49" t="s">
        <v>635</v>
      </c>
      <c r="G289" s="52">
        <f t="shared" si="9"/>
        <v>2104</v>
      </c>
      <c r="H289" s="52">
        <v>450</v>
      </c>
      <c r="I289" s="52">
        <v>1654</v>
      </c>
    </row>
    <row r="290" spans="1:9" ht="12.75">
      <c r="A290" s="28">
        <f t="shared" si="10"/>
        <v>271</v>
      </c>
      <c r="B290" s="54" t="s">
        <v>617</v>
      </c>
      <c r="C290" s="55" t="s">
        <v>313</v>
      </c>
      <c r="D290" s="55" t="s">
        <v>309</v>
      </c>
      <c r="E290" s="55" t="s">
        <v>59</v>
      </c>
      <c r="F290" s="55" t="s">
        <v>308</v>
      </c>
      <c r="G290" s="56">
        <f t="shared" si="9"/>
        <v>3549</v>
      </c>
      <c r="H290" s="56"/>
      <c r="I290" s="56">
        <v>3549</v>
      </c>
    </row>
    <row r="291" spans="1:9" ht="12.75">
      <c r="A291" s="28">
        <f t="shared" si="10"/>
        <v>272</v>
      </c>
      <c r="B291" s="51" t="s">
        <v>703</v>
      </c>
      <c r="C291" s="49" t="s">
        <v>313</v>
      </c>
      <c r="D291" s="49" t="s">
        <v>250</v>
      </c>
      <c r="E291" s="49" t="s">
        <v>59</v>
      </c>
      <c r="F291" s="49" t="s">
        <v>308</v>
      </c>
      <c r="G291" s="52">
        <f t="shared" si="9"/>
        <v>3549</v>
      </c>
      <c r="H291" s="52"/>
      <c r="I291" s="52">
        <v>3549</v>
      </c>
    </row>
    <row r="292" spans="1:9" ht="38.25">
      <c r="A292" s="28">
        <f t="shared" si="10"/>
        <v>273</v>
      </c>
      <c r="B292" s="51" t="s">
        <v>303</v>
      </c>
      <c r="C292" s="49" t="s">
        <v>313</v>
      </c>
      <c r="D292" s="49" t="s">
        <v>254</v>
      </c>
      <c r="E292" s="49" t="s">
        <v>59</v>
      </c>
      <c r="F292" s="49" t="s">
        <v>308</v>
      </c>
      <c r="G292" s="52">
        <f t="shared" si="9"/>
        <v>3549</v>
      </c>
      <c r="H292" s="52"/>
      <c r="I292" s="52">
        <v>3549</v>
      </c>
    </row>
    <row r="293" spans="1:9" ht="38.25">
      <c r="A293" s="28">
        <f t="shared" si="10"/>
        <v>274</v>
      </c>
      <c r="B293" s="51" t="s">
        <v>60</v>
      </c>
      <c r="C293" s="49" t="s">
        <v>313</v>
      </c>
      <c r="D293" s="49" t="s">
        <v>254</v>
      </c>
      <c r="E293" s="49" t="s">
        <v>667</v>
      </c>
      <c r="F293" s="49" t="s">
        <v>308</v>
      </c>
      <c r="G293" s="52">
        <f t="shared" si="9"/>
        <v>3549</v>
      </c>
      <c r="H293" s="52"/>
      <c r="I293" s="52">
        <v>3549</v>
      </c>
    </row>
    <row r="294" spans="1:9" ht="12.75">
      <c r="A294" s="28">
        <f t="shared" si="10"/>
        <v>275</v>
      </c>
      <c r="B294" s="51" t="s">
        <v>273</v>
      </c>
      <c r="C294" s="49" t="s">
        <v>313</v>
      </c>
      <c r="D294" s="49" t="s">
        <v>254</v>
      </c>
      <c r="E294" s="49" t="s">
        <v>255</v>
      </c>
      <c r="F294" s="49" t="s">
        <v>308</v>
      </c>
      <c r="G294" s="52">
        <f t="shared" si="9"/>
        <v>2664</v>
      </c>
      <c r="H294" s="52"/>
      <c r="I294" s="52">
        <v>2664</v>
      </c>
    </row>
    <row r="295" spans="1:9" ht="25.5">
      <c r="A295" s="28">
        <f t="shared" si="10"/>
        <v>276</v>
      </c>
      <c r="B295" s="51" t="s">
        <v>219</v>
      </c>
      <c r="C295" s="49" t="s">
        <v>313</v>
      </c>
      <c r="D295" s="49" t="s">
        <v>254</v>
      </c>
      <c r="E295" s="49" t="s">
        <v>255</v>
      </c>
      <c r="F295" s="49" t="s">
        <v>253</v>
      </c>
      <c r="G295" s="52">
        <f t="shared" si="9"/>
        <v>2664</v>
      </c>
      <c r="H295" s="52"/>
      <c r="I295" s="52">
        <v>2664</v>
      </c>
    </row>
    <row r="296" spans="1:9" ht="25.5">
      <c r="A296" s="28">
        <f t="shared" si="10"/>
        <v>277</v>
      </c>
      <c r="B296" s="51" t="s">
        <v>618</v>
      </c>
      <c r="C296" s="49" t="s">
        <v>313</v>
      </c>
      <c r="D296" s="49" t="s">
        <v>254</v>
      </c>
      <c r="E296" s="49" t="s">
        <v>256</v>
      </c>
      <c r="F296" s="49" t="s">
        <v>308</v>
      </c>
      <c r="G296" s="52">
        <f t="shared" si="9"/>
        <v>813</v>
      </c>
      <c r="H296" s="52"/>
      <c r="I296" s="52">
        <v>813</v>
      </c>
    </row>
    <row r="297" spans="1:9" ht="25.5">
      <c r="A297" s="28">
        <f t="shared" si="10"/>
        <v>278</v>
      </c>
      <c r="B297" s="51" t="s">
        <v>219</v>
      </c>
      <c r="C297" s="49" t="s">
        <v>313</v>
      </c>
      <c r="D297" s="49" t="s">
        <v>254</v>
      </c>
      <c r="E297" s="49" t="s">
        <v>256</v>
      </c>
      <c r="F297" s="49" t="s">
        <v>253</v>
      </c>
      <c r="G297" s="52">
        <f t="shared" si="9"/>
        <v>813</v>
      </c>
      <c r="H297" s="52"/>
      <c r="I297" s="52">
        <v>813</v>
      </c>
    </row>
    <row r="298" spans="1:9" ht="25.5">
      <c r="A298" s="28">
        <f t="shared" si="10"/>
        <v>279</v>
      </c>
      <c r="B298" s="51" t="s">
        <v>619</v>
      </c>
      <c r="C298" s="49" t="s">
        <v>313</v>
      </c>
      <c r="D298" s="49" t="s">
        <v>254</v>
      </c>
      <c r="E298" s="49" t="s">
        <v>257</v>
      </c>
      <c r="F298" s="49" t="s">
        <v>308</v>
      </c>
      <c r="G298" s="52">
        <f t="shared" si="9"/>
        <v>72</v>
      </c>
      <c r="H298" s="52"/>
      <c r="I298" s="52">
        <v>72</v>
      </c>
    </row>
    <row r="299" spans="1:9" ht="25.5">
      <c r="A299" s="28">
        <f t="shared" si="10"/>
        <v>280</v>
      </c>
      <c r="B299" s="51" t="s">
        <v>219</v>
      </c>
      <c r="C299" s="49" t="s">
        <v>313</v>
      </c>
      <c r="D299" s="49" t="s">
        <v>254</v>
      </c>
      <c r="E299" s="49" t="s">
        <v>257</v>
      </c>
      <c r="F299" s="49" t="s">
        <v>253</v>
      </c>
      <c r="G299" s="52">
        <f t="shared" si="9"/>
        <v>72</v>
      </c>
      <c r="H299" s="52"/>
      <c r="I299" s="52">
        <v>72</v>
      </c>
    </row>
    <row r="300" spans="2:9" ht="12.75">
      <c r="B300" s="87" t="s">
        <v>666</v>
      </c>
      <c r="C300" s="87"/>
      <c r="D300" s="87"/>
      <c r="E300" s="87"/>
      <c r="F300" s="87"/>
      <c r="G300" s="56">
        <f t="shared" si="9"/>
        <v>550319.88</v>
      </c>
      <c r="H300" s="71">
        <f>H290+H258+H223+H171+H12</f>
        <v>1987.58</v>
      </c>
      <c r="I300" s="71">
        <v>548332.3</v>
      </c>
    </row>
  </sheetData>
  <sheetProtection/>
  <autoFilter ref="A11:P300"/>
  <mergeCells count="2">
    <mergeCell ref="A8:G8"/>
    <mergeCell ref="B300:F30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K129"/>
  <sheetViews>
    <sheetView zoomScalePageLayoutView="0" workbookViewId="0" topLeftCell="A103">
      <selection activeCell="G126" sqref="G126"/>
    </sheetView>
  </sheetViews>
  <sheetFormatPr defaultColWidth="9.00390625" defaultRowHeight="12.75"/>
  <cols>
    <col min="1" max="1" width="4.75390625" style="7" customWidth="1"/>
    <col min="2" max="2" width="55.75390625" style="68" customWidth="1"/>
    <col min="3" max="3" width="7.75390625" style="7" customWidth="1"/>
    <col min="4" max="4" width="4.75390625" style="7" customWidth="1"/>
    <col min="5" max="5" width="6.75390625" style="7" customWidth="1"/>
    <col min="6" max="6" width="4.75390625" style="7" customWidth="1"/>
    <col min="7" max="7" width="8.625" style="7" customWidth="1"/>
    <col min="8" max="8" width="7.625" style="15" hidden="1" customWidth="1"/>
    <col min="9" max="9" width="7.125" style="15" hidden="1" customWidth="1"/>
    <col min="10" max="11" width="8.75390625" style="7" hidden="1" customWidth="1"/>
    <col min="12" max="16384" width="9.125" style="15" customWidth="1"/>
  </cols>
  <sheetData>
    <row r="1" spans="7:11" ht="12.75">
      <c r="G1" s="6" t="s">
        <v>31</v>
      </c>
      <c r="J1" s="6"/>
      <c r="K1" s="6" t="s">
        <v>31</v>
      </c>
    </row>
    <row r="2" spans="7:11" ht="12.75">
      <c r="G2" s="6" t="s">
        <v>305</v>
      </c>
      <c r="J2" s="6"/>
      <c r="K2" s="6" t="s">
        <v>305</v>
      </c>
    </row>
    <row r="3" spans="7:11" ht="12.75">
      <c r="G3" s="6" t="s">
        <v>306</v>
      </c>
      <c r="J3" s="6"/>
      <c r="K3" s="6" t="s">
        <v>306</v>
      </c>
    </row>
    <row r="4" spans="7:11" ht="12.75">
      <c r="G4" s="6" t="s">
        <v>307</v>
      </c>
      <c r="J4" s="6"/>
      <c r="K4" s="6" t="s">
        <v>307</v>
      </c>
    </row>
    <row r="5" spans="7:11" ht="12.75">
      <c r="G5" s="6" t="s">
        <v>306</v>
      </c>
      <c r="J5" s="6"/>
      <c r="K5" s="6" t="s">
        <v>306</v>
      </c>
    </row>
    <row r="6" spans="7:11" ht="12.75">
      <c r="G6" s="6" t="s">
        <v>83</v>
      </c>
      <c r="J6" s="6"/>
      <c r="K6" s="6" t="s">
        <v>83</v>
      </c>
    </row>
    <row r="7" ht="12.75" customHeight="1"/>
    <row r="8" spans="1:11" ht="12.75">
      <c r="A8" s="91" t="s">
        <v>714</v>
      </c>
      <c r="B8" s="92"/>
      <c r="C8" s="92"/>
      <c r="D8" s="92"/>
      <c r="E8" s="92"/>
      <c r="F8" s="92"/>
      <c r="G8" s="92"/>
      <c r="J8" s="15"/>
      <c r="K8" s="15"/>
    </row>
    <row r="9" spans="7:11" ht="12.75">
      <c r="G9" s="6"/>
      <c r="J9" s="6"/>
      <c r="K9" s="6"/>
    </row>
    <row r="10" spans="1:11" ht="78.75">
      <c r="A10" s="8" t="s">
        <v>476</v>
      </c>
      <c r="B10" s="8" t="s">
        <v>467</v>
      </c>
      <c r="C10" s="8" t="s">
        <v>468</v>
      </c>
      <c r="D10" s="8" t="s">
        <v>67</v>
      </c>
      <c r="E10" s="8" t="s">
        <v>68</v>
      </c>
      <c r="F10" s="8" t="s">
        <v>474</v>
      </c>
      <c r="G10" s="8" t="s">
        <v>670</v>
      </c>
      <c r="J10" s="8"/>
      <c r="K10" s="8" t="s">
        <v>670</v>
      </c>
    </row>
    <row r="11" spans="1:11" ht="12.75">
      <c r="A11" s="16">
        <v>1</v>
      </c>
      <c r="B11" s="8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15" t="s">
        <v>318</v>
      </c>
      <c r="J11" s="29"/>
      <c r="K11" s="29">
        <v>7</v>
      </c>
    </row>
    <row r="12" spans="1:11" ht="12.75">
      <c r="A12" s="17">
        <v>1</v>
      </c>
      <c r="B12" s="51" t="s">
        <v>319</v>
      </c>
      <c r="C12" s="49" t="s">
        <v>304</v>
      </c>
      <c r="D12" s="49" t="s">
        <v>308</v>
      </c>
      <c r="E12" s="49" t="s">
        <v>309</v>
      </c>
      <c r="F12" s="49" t="s">
        <v>308</v>
      </c>
      <c r="G12" s="30">
        <f>SUM(G13+G18+G23+G28+G33+G38+G43+G48+G53+G58+G63+G68+G73+G78+G83+G88+G93+G98+G103+G111+G116+G121)</f>
        <v>18156.9</v>
      </c>
      <c r="H12" s="30">
        <f>SUM(H13+H18+H23+H28+H33+H38+H43+H48+H53+H58+H63+H68+H73+H78+H83+H88+H93+H98+H103+H111+H116)</f>
        <v>14209.9</v>
      </c>
      <c r="I12" s="18">
        <f>SUM(H12-G12)</f>
        <v>-3947.000000000002</v>
      </c>
      <c r="J12" s="30"/>
      <c r="K12" s="30">
        <f>SUM(K13+K18+K23+K28+K33+K38+K43+K48+K53+K58+K63+K68+K73+K78+K83+K88+K93+K98+K103+K111+K116+K121)</f>
        <v>14081.9</v>
      </c>
    </row>
    <row r="13" spans="1:11" ht="38.25">
      <c r="A13" s="50">
        <f>SUM(A12+1)</f>
        <v>2</v>
      </c>
      <c r="B13" s="54" t="s">
        <v>320</v>
      </c>
      <c r="C13" s="55" t="s">
        <v>321</v>
      </c>
      <c r="D13" s="55" t="s">
        <v>308</v>
      </c>
      <c r="E13" s="55" t="s">
        <v>309</v>
      </c>
      <c r="F13" s="55" t="s">
        <v>308</v>
      </c>
      <c r="G13" s="56">
        <f aca="true" t="shared" si="0" ref="G13:G44">J13+K13</f>
        <v>360</v>
      </c>
      <c r="H13" s="56">
        <v>360</v>
      </c>
      <c r="I13" s="18">
        <f aca="true" t="shared" si="1" ref="I13:I76">SUM(H13-G13)</f>
        <v>0</v>
      </c>
      <c r="J13" s="56"/>
      <c r="K13" s="56">
        <v>360</v>
      </c>
    </row>
    <row r="14" spans="1:11" ht="12.75">
      <c r="A14" s="19">
        <f aca="true" t="shared" si="2" ref="A14:A93">SUM(A13+1)</f>
        <v>3</v>
      </c>
      <c r="B14" s="51" t="s">
        <v>553</v>
      </c>
      <c r="C14" s="49" t="s">
        <v>321</v>
      </c>
      <c r="D14" s="49" t="s">
        <v>702</v>
      </c>
      <c r="E14" s="49" t="s">
        <v>309</v>
      </c>
      <c r="F14" s="49" t="s">
        <v>308</v>
      </c>
      <c r="G14" s="52">
        <f t="shared" si="0"/>
        <v>360</v>
      </c>
      <c r="H14" s="52">
        <v>360</v>
      </c>
      <c r="I14" s="18">
        <f t="shared" si="1"/>
        <v>0</v>
      </c>
      <c r="J14" s="52"/>
      <c r="K14" s="52">
        <v>360</v>
      </c>
    </row>
    <row r="15" spans="1:11" ht="12.75">
      <c r="A15" s="19">
        <f t="shared" si="2"/>
        <v>4</v>
      </c>
      <c r="B15" s="51" t="s">
        <v>554</v>
      </c>
      <c r="C15" s="49" t="s">
        <v>321</v>
      </c>
      <c r="D15" s="49" t="s">
        <v>702</v>
      </c>
      <c r="E15" s="49" t="s">
        <v>186</v>
      </c>
      <c r="F15" s="49" t="s">
        <v>308</v>
      </c>
      <c r="G15" s="52">
        <f t="shared" si="0"/>
        <v>360</v>
      </c>
      <c r="H15" s="52">
        <v>360</v>
      </c>
      <c r="I15" s="18">
        <f t="shared" si="1"/>
        <v>0</v>
      </c>
      <c r="J15" s="52"/>
      <c r="K15" s="52">
        <v>360</v>
      </c>
    </row>
    <row r="16" spans="1:11" ht="12.75">
      <c r="A16" s="19">
        <f t="shared" si="2"/>
        <v>5</v>
      </c>
      <c r="B16" s="51" t="s">
        <v>555</v>
      </c>
      <c r="C16" s="49" t="s">
        <v>321</v>
      </c>
      <c r="D16" s="49" t="s">
        <v>702</v>
      </c>
      <c r="E16" s="49" t="s">
        <v>187</v>
      </c>
      <c r="F16" s="49" t="s">
        <v>308</v>
      </c>
      <c r="G16" s="52">
        <f t="shared" si="0"/>
        <v>360</v>
      </c>
      <c r="H16" s="52">
        <v>360</v>
      </c>
      <c r="I16" s="18">
        <f t="shared" si="1"/>
        <v>0</v>
      </c>
      <c r="J16" s="52"/>
      <c r="K16" s="52">
        <v>360</v>
      </c>
    </row>
    <row r="17" spans="1:11" ht="12.75">
      <c r="A17" s="19">
        <f t="shared" si="2"/>
        <v>6</v>
      </c>
      <c r="B17" s="51" t="s">
        <v>364</v>
      </c>
      <c r="C17" s="49" t="s">
        <v>321</v>
      </c>
      <c r="D17" s="49" t="s">
        <v>702</v>
      </c>
      <c r="E17" s="49" t="s">
        <v>187</v>
      </c>
      <c r="F17" s="49" t="s">
        <v>36</v>
      </c>
      <c r="G17" s="52">
        <f t="shared" si="0"/>
        <v>360</v>
      </c>
      <c r="H17" s="52">
        <v>360</v>
      </c>
      <c r="I17" s="18">
        <f t="shared" si="1"/>
        <v>0</v>
      </c>
      <c r="J17" s="52"/>
      <c r="K17" s="52">
        <v>360</v>
      </c>
    </row>
    <row r="18" spans="1:11" ht="38.25">
      <c r="A18" s="50">
        <f t="shared" si="2"/>
        <v>7</v>
      </c>
      <c r="B18" s="54" t="s">
        <v>322</v>
      </c>
      <c r="C18" s="55" t="s">
        <v>323</v>
      </c>
      <c r="D18" s="55" t="s">
        <v>308</v>
      </c>
      <c r="E18" s="55" t="s">
        <v>309</v>
      </c>
      <c r="F18" s="55" t="s">
        <v>308</v>
      </c>
      <c r="G18" s="56">
        <f t="shared" si="0"/>
        <v>520</v>
      </c>
      <c r="H18" s="56">
        <v>520</v>
      </c>
      <c r="I18" s="18">
        <f t="shared" si="1"/>
        <v>0</v>
      </c>
      <c r="J18" s="56"/>
      <c r="K18" s="56">
        <v>520</v>
      </c>
    </row>
    <row r="19" spans="1:11" s="20" customFormat="1" ht="12.75">
      <c r="A19" s="19">
        <f t="shared" si="2"/>
        <v>8</v>
      </c>
      <c r="B19" s="51" t="s">
        <v>553</v>
      </c>
      <c r="C19" s="49" t="s">
        <v>323</v>
      </c>
      <c r="D19" s="49" t="s">
        <v>702</v>
      </c>
      <c r="E19" s="49" t="s">
        <v>309</v>
      </c>
      <c r="F19" s="49" t="s">
        <v>308</v>
      </c>
      <c r="G19" s="52">
        <f t="shared" si="0"/>
        <v>520</v>
      </c>
      <c r="H19" s="52">
        <v>520</v>
      </c>
      <c r="I19" s="18">
        <f t="shared" si="1"/>
        <v>0</v>
      </c>
      <c r="J19" s="52"/>
      <c r="K19" s="52">
        <v>520</v>
      </c>
    </row>
    <row r="20" spans="1:11" s="20" customFormat="1" ht="12.75">
      <c r="A20" s="19">
        <f t="shared" si="2"/>
        <v>9</v>
      </c>
      <c r="B20" s="51" t="s">
        <v>554</v>
      </c>
      <c r="C20" s="49" t="s">
        <v>323</v>
      </c>
      <c r="D20" s="49" t="s">
        <v>702</v>
      </c>
      <c r="E20" s="49" t="s">
        <v>186</v>
      </c>
      <c r="F20" s="49" t="s">
        <v>308</v>
      </c>
      <c r="G20" s="52">
        <f t="shared" si="0"/>
        <v>520</v>
      </c>
      <c r="H20" s="52">
        <v>520</v>
      </c>
      <c r="I20" s="18">
        <f t="shared" si="1"/>
        <v>0</v>
      </c>
      <c r="J20" s="52"/>
      <c r="K20" s="52">
        <v>520</v>
      </c>
    </row>
    <row r="21" spans="1:11" s="20" customFormat="1" ht="12.75">
      <c r="A21" s="19">
        <f t="shared" si="2"/>
        <v>10</v>
      </c>
      <c r="B21" s="51" t="s">
        <v>556</v>
      </c>
      <c r="C21" s="49" t="s">
        <v>323</v>
      </c>
      <c r="D21" s="49" t="s">
        <v>702</v>
      </c>
      <c r="E21" s="49" t="s">
        <v>188</v>
      </c>
      <c r="F21" s="49" t="s">
        <v>308</v>
      </c>
      <c r="G21" s="52">
        <f t="shared" si="0"/>
        <v>520</v>
      </c>
      <c r="H21" s="52">
        <v>520</v>
      </c>
      <c r="I21" s="18">
        <f t="shared" si="1"/>
        <v>0</v>
      </c>
      <c r="J21" s="52"/>
      <c r="K21" s="52">
        <v>520</v>
      </c>
    </row>
    <row r="22" spans="1:11" ht="12.75">
      <c r="A22" s="19">
        <f t="shared" si="2"/>
        <v>11</v>
      </c>
      <c r="B22" s="51" t="s">
        <v>364</v>
      </c>
      <c r="C22" s="49" t="s">
        <v>323</v>
      </c>
      <c r="D22" s="49" t="s">
        <v>702</v>
      </c>
      <c r="E22" s="49" t="s">
        <v>188</v>
      </c>
      <c r="F22" s="49" t="s">
        <v>36</v>
      </c>
      <c r="G22" s="52">
        <f t="shared" si="0"/>
        <v>520</v>
      </c>
      <c r="H22" s="52">
        <v>520</v>
      </c>
      <c r="I22" s="18">
        <f t="shared" si="1"/>
        <v>0</v>
      </c>
      <c r="J22" s="52"/>
      <c r="K22" s="52">
        <v>520</v>
      </c>
    </row>
    <row r="23" spans="1:11" ht="38.25">
      <c r="A23" s="50">
        <f t="shared" si="2"/>
        <v>12</v>
      </c>
      <c r="B23" s="54" t="s">
        <v>324</v>
      </c>
      <c r="C23" s="55" t="s">
        <v>325</v>
      </c>
      <c r="D23" s="55" t="s">
        <v>308</v>
      </c>
      <c r="E23" s="55" t="s">
        <v>309</v>
      </c>
      <c r="F23" s="55" t="s">
        <v>308</v>
      </c>
      <c r="G23" s="56">
        <f t="shared" si="0"/>
        <v>120</v>
      </c>
      <c r="H23" s="56">
        <v>120</v>
      </c>
      <c r="I23" s="18">
        <f t="shared" si="1"/>
        <v>0</v>
      </c>
      <c r="J23" s="56"/>
      <c r="K23" s="56">
        <v>120</v>
      </c>
    </row>
    <row r="24" spans="1:11" s="20" customFormat="1" ht="12.75">
      <c r="A24" s="19">
        <f t="shared" si="2"/>
        <v>13</v>
      </c>
      <c r="B24" s="51" t="s">
        <v>553</v>
      </c>
      <c r="C24" s="49" t="s">
        <v>325</v>
      </c>
      <c r="D24" s="49" t="s">
        <v>702</v>
      </c>
      <c r="E24" s="49" t="s">
        <v>309</v>
      </c>
      <c r="F24" s="49" t="s">
        <v>308</v>
      </c>
      <c r="G24" s="52">
        <f t="shared" si="0"/>
        <v>120</v>
      </c>
      <c r="H24" s="52">
        <v>120</v>
      </c>
      <c r="I24" s="18">
        <f t="shared" si="1"/>
        <v>0</v>
      </c>
      <c r="J24" s="52"/>
      <c r="K24" s="52">
        <v>120</v>
      </c>
    </row>
    <row r="25" spans="1:11" s="20" customFormat="1" ht="12.75">
      <c r="A25" s="19">
        <f t="shared" si="2"/>
        <v>14</v>
      </c>
      <c r="B25" s="51" t="s">
        <v>554</v>
      </c>
      <c r="C25" s="49" t="s">
        <v>325</v>
      </c>
      <c r="D25" s="49" t="s">
        <v>702</v>
      </c>
      <c r="E25" s="49" t="s">
        <v>186</v>
      </c>
      <c r="F25" s="49" t="s">
        <v>308</v>
      </c>
      <c r="G25" s="52">
        <f t="shared" si="0"/>
        <v>120</v>
      </c>
      <c r="H25" s="52">
        <v>120</v>
      </c>
      <c r="I25" s="18">
        <f t="shared" si="1"/>
        <v>0</v>
      </c>
      <c r="J25" s="52"/>
      <c r="K25" s="52">
        <v>120</v>
      </c>
    </row>
    <row r="26" spans="1:11" s="20" customFormat="1" ht="12.75">
      <c r="A26" s="19">
        <f t="shared" si="2"/>
        <v>15</v>
      </c>
      <c r="B26" s="51" t="s">
        <v>556</v>
      </c>
      <c r="C26" s="49" t="s">
        <v>325</v>
      </c>
      <c r="D26" s="49" t="s">
        <v>702</v>
      </c>
      <c r="E26" s="49" t="s">
        <v>188</v>
      </c>
      <c r="F26" s="49" t="s">
        <v>308</v>
      </c>
      <c r="G26" s="52">
        <f t="shared" si="0"/>
        <v>120</v>
      </c>
      <c r="H26" s="52">
        <v>120</v>
      </c>
      <c r="I26" s="18">
        <f t="shared" si="1"/>
        <v>0</v>
      </c>
      <c r="J26" s="52"/>
      <c r="K26" s="52">
        <v>120</v>
      </c>
    </row>
    <row r="27" spans="1:11" ht="12.75">
      <c r="A27" s="19">
        <f t="shared" si="2"/>
        <v>16</v>
      </c>
      <c r="B27" s="51" t="s">
        <v>364</v>
      </c>
      <c r="C27" s="49" t="s">
        <v>325</v>
      </c>
      <c r="D27" s="49" t="s">
        <v>702</v>
      </c>
      <c r="E27" s="49" t="s">
        <v>188</v>
      </c>
      <c r="F27" s="49" t="s">
        <v>36</v>
      </c>
      <c r="G27" s="52">
        <f t="shared" si="0"/>
        <v>120</v>
      </c>
      <c r="H27" s="52">
        <v>120</v>
      </c>
      <c r="I27" s="18">
        <f t="shared" si="1"/>
        <v>0</v>
      </c>
      <c r="J27" s="52"/>
      <c r="K27" s="52">
        <v>120</v>
      </c>
    </row>
    <row r="28" spans="1:11" ht="51">
      <c r="A28" s="50">
        <f t="shared" si="2"/>
        <v>17</v>
      </c>
      <c r="B28" s="54" t="s">
        <v>326</v>
      </c>
      <c r="C28" s="55" t="s">
        <v>327</v>
      </c>
      <c r="D28" s="55" t="s">
        <v>308</v>
      </c>
      <c r="E28" s="55" t="s">
        <v>309</v>
      </c>
      <c r="F28" s="55" t="s">
        <v>308</v>
      </c>
      <c r="G28" s="56">
        <f t="shared" si="0"/>
        <v>100</v>
      </c>
      <c r="H28" s="56">
        <v>100</v>
      </c>
      <c r="I28" s="18">
        <f t="shared" si="1"/>
        <v>0</v>
      </c>
      <c r="J28" s="56"/>
      <c r="K28" s="56">
        <v>100</v>
      </c>
    </row>
    <row r="29" spans="1:11" s="20" customFormat="1" ht="12.75">
      <c r="A29" s="19">
        <f t="shared" si="2"/>
        <v>18</v>
      </c>
      <c r="B29" s="51" t="s">
        <v>553</v>
      </c>
      <c r="C29" s="49" t="s">
        <v>327</v>
      </c>
      <c r="D29" s="49" t="s">
        <v>702</v>
      </c>
      <c r="E29" s="49" t="s">
        <v>309</v>
      </c>
      <c r="F29" s="49" t="s">
        <v>308</v>
      </c>
      <c r="G29" s="52">
        <f t="shared" si="0"/>
        <v>100</v>
      </c>
      <c r="H29" s="52">
        <v>100</v>
      </c>
      <c r="I29" s="18">
        <f t="shared" si="1"/>
        <v>0</v>
      </c>
      <c r="J29" s="52"/>
      <c r="K29" s="52">
        <v>100</v>
      </c>
    </row>
    <row r="30" spans="1:11" s="20" customFormat="1" ht="12.75">
      <c r="A30" s="19">
        <f t="shared" si="2"/>
        <v>19</v>
      </c>
      <c r="B30" s="51" t="s">
        <v>554</v>
      </c>
      <c r="C30" s="49" t="s">
        <v>327</v>
      </c>
      <c r="D30" s="49" t="s">
        <v>702</v>
      </c>
      <c r="E30" s="49" t="s">
        <v>186</v>
      </c>
      <c r="F30" s="49" t="s">
        <v>308</v>
      </c>
      <c r="G30" s="52">
        <f t="shared" si="0"/>
        <v>100</v>
      </c>
      <c r="H30" s="52">
        <v>100</v>
      </c>
      <c r="I30" s="18">
        <f t="shared" si="1"/>
        <v>0</v>
      </c>
      <c r="J30" s="52"/>
      <c r="K30" s="52">
        <v>100</v>
      </c>
    </row>
    <row r="31" spans="1:11" s="20" customFormat="1" ht="12.75">
      <c r="A31" s="19">
        <f t="shared" si="2"/>
        <v>20</v>
      </c>
      <c r="B31" s="51" t="s">
        <v>555</v>
      </c>
      <c r="C31" s="49" t="s">
        <v>327</v>
      </c>
      <c r="D31" s="49" t="s">
        <v>702</v>
      </c>
      <c r="E31" s="49" t="s">
        <v>187</v>
      </c>
      <c r="F31" s="49" t="s">
        <v>308</v>
      </c>
      <c r="G31" s="52">
        <f t="shared" si="0"/>
        <v>100</v>
      </c>
      <c r="H31" s="52">
        <v>100</v>
      </c>
      <c r="I31" s="18">
        <f t="shared" si="1"/>
        <v>0</v>
      </c>
      <c r="J31" s="52"/>
      <c r="K31" s="52">
        <v>100</v>
      </c>
    </row>
    <row r="32" spans="1:11" ht="12.75">
      <c r="A32" s="19">
        <f t="shared" si="2"/>
        <v>21</v>
      </c>
      <c r="B32" s="51" t="s">
        <v>364</v>
      </c>
      <c r="C32" s="49" t="s">
        <v>327</v>
      </c>
      <c r="D32" s="49" t="s">
        <v>702</v>
      </c>
      <c r="E32" s="49" t="s">
        <v>187</v>
      </c>
      <c r="F32" s="49" t="s">
        <v>36</v>
      </c>
      <c r="G32" s="52">
        <f t="shared" si="0"/>
        <v>100</v>
      </c>
      <c r="H32" s="52">
        <v>100</v>
      </c>
      <c r="I32" s="18">
        <f t="shared" si="1"/>
        <v>0</v>
      </c>
      <c r="J32" s="52"/>
      <c r="K32" s="52">
        <v>100</v>
      </c>
    </row>
    <row r="33" spans="1:11" ht="38.25">
      <c r="A33" s="50">
        <f t="shared" si="2"/>
        <v>22</v>
      </c>
      <c r="B33" s="54" t="s">
        <v>328</v>
      </c>
      <c r="C33" s="55" t="s">
        <v>329</v>
      </c>
      <c r="D33" s="55" t="s">
        <v>308</v>
      </c>
      <c r="E33" s="55" t="s">
        <v>309</v>
      </c>
      <c r="F33" s="55" t="s">
        <v>308</v>
      </c>
      <c r="G33" s="56">
        <f t="shared" si="0"/>
        <v>350</v>
      </c>
      <c r="H33" s="56">
        <v>350</v>
      </c>
      <c r="I33" s="18">
        <f t="shared" si="1"/>
        <v>0</v>
      </c>
      <c r="J33" s="56"/>
      <c r="K33" s="56">
        <v>350</v>
      </c>
    </row>
    <row r="34" spans="1:11" s="20" customFormat="1" ht="12.75">
      <c r="A34" s="19">
        <f t="shared" si="2"/>
        <v>23</v>
      </c>
      <c r="B34" s="51" t="s">
        <v>553</v>
      </c>
      <c r="C34" s="49" t="s">
        <v>329</v>
      </c>
      <c r="D34" s="49" t="s">
        <v>702</v>
      </c>
      <c r="E34" s="49" t="s">
        <v>309</v>
      </c>
      <c r="F34" s="49" t="s">
        <v>308</v>
      </c>
      <c r="G34" s="52">
        <f t="shared" si="0"/>
        <v>350</v>
      </c>
      <c r="H34" s="52">
        <v>350</v>
      </c>
      <c r="I34" s="18">
        <f t="shared" si="1"/>
        <v>0</v>
      </c>
      <c r="J34" s="52"/>
      <c r="K34" s="52">
        <v>350</v>
      </c>
    </row>
    <row r="35" spans="1:11" s="20" customFormat="1" ht="25.5">
      <c r="A35" s="19">
        <f t="shared" si="2"/>
        <v>24</v>
      </c>
      <c r="B35" s="51" t="s">
        <v>557</v>
      </c>
      <c r="C35" s="49" t="s">
        <v>329</v>
      </c>
      <c r="D35" s="49" t="s">
        <v>702</v>
      </c>
      <c r="E35" s="49" t="s">
        <v>182</v>
      </c>
      <c r="F35" s="49" t="s">
        <v>308</v>
      </c>
      <c r="G35" s="52">
        <f t="shared" si="0"/>
        <v>350</v>
      </c>
      <c r="H35" s="52">
        <v>350</v>
      </c>
      <c r="I35" s="18">
        <f t="shared" si="1"/>
        <v>0</v>
      </c>
      <c r="J35" s="52"/>
      <c r="K35" s="52">
        <v>350</v>
      </c>
    </row>
    <row r="36" spans="1:11" s="20" customFormat="1" ht="12.75">
      <c r="A36" s="19">
        <f t="shared" si="2"/>
        <v>25</v>
      </c>
      <c r="B36" s="51" t="s">
        <v>558</v>
      </c>
      <c r="C36" s="49" t="s">
        <v>329</v>
      </c>
      <c r="D36" s="49" t="s">
        <v>702</v>
      </c>
      <c r="E36" s="49" t="s">
        <v>183</v>
      </c>
      <c r="F36" s="49" t="s">
        <v>308</v>
      </c>
      <c r="G36" s="52">
        <f t="shared" si="0"/>
        <v>350</v>
      </c>
      <c r="H36" s="52">
        <v>350</v>
      </c>
      <c r="I36" s="18">
        <f t="shared" si="1"/>
        <v>0</v>
      </c>
      <c r="J36" s="52"/>
      <c r="K36" s="52">
        <v>350</v>
      </c>
    </row>
    <row r="37" spans="1:11" ht="12.75">
      <c r="A37" s="19">
        <f t="shared" si="2"/>
        <v>26</v>
      </c>
      <c r="B37" s="51" t="s">
        <v>364</v>
      </c>
      <c r="C37" s="49" t="s">
        <v>329</v>
      </c>
      <c r="D37" s="49" t="s">
        <v>702</v>
      </c>
      <c r="E37" s="49" t="s">
        <v>183</v>
      </c>
      <c r="F37" s="49" t="s">
        <v>36</v>
      </c>
      <c r="G37" s="52">
        <f t="shared" si="0"/>
        <v>350</v>
      </c>
      <c r="H37" s="52">
        <v>350</v>
      </c>
      <c r="I37" s="18">
        <f t="shared" si="1"/>
        <v>0</v>
      </c>
      <c r="J37" s="52"/>
      <c r="K37" s="52">
        <v>350</v>
      </c>
    </row>
    <row r="38" spans="1:11" ht="25.5">
      <c r="A38" s="50">
        <f t="shared" si="2"/>
        <v>27</v>
      </c>
      <c r="B38" s="54" t="s">
        <v>330</v>
      </c>
      <c r="C38" s="55" t="s">
        <v>331</v>
      </c>
      <c r="D38" s="55" t="s">
        <v>308</v>
      </c>
      <c r="E38" s="55" t="s">
        <v>309</v>
      </c>
      <c r="F38" s="55" t="s">
        <v>308</v>
      </c>
      <c r="G38" s="56">
        <f t="shared" si="0"/>
        <v>900</v>
      </c>
      <c r="H38" s="56">
        <v>900</v>
      </c>
      <c r="I38" s="18">
        <f t="shared" si="1"/>
        <v>0</v>
      </c>
      <c r="J38" s="56"/>
      <c r="K38" s="56">
        <v>900</v>
      </c>
    </row>
    <row r="39" spans="1:11" s="20" customFormat="1" ht="12.75">
      <c r="A39" s="19">
        <f t="shared" si="2"/>
        <v>28</v>
      </c>
      <c r="B39" s="51" t="s">
        <v>553</v>
      </c>
      <c r="C39" s="49" t="s">
        <v>331</v>
      </c>
      <c r="D39" s="49" t="s">
        <v>702</v>
      </c>
      <c r="E39" s="49" t="s">
        <v>309</v>
      </c>
      <c r="F39" s="49" t="s">
        <v>308</v>
      </c>
      <c r="G39" s="52">
        <f t="shared" si="0"/>
        <v>900</v>
      </c>
      <c r="H39" s="52">
        <v>900</v>
      </c>
      <c r="I39" s="18">
        <f t="shared" si="1"/>
        <v>0</v>
      </c>
      <c r="J39" s="52"/>
      <c r="K39" s="52">
        <v>900</v>
      </c>
    </row>
    <row r="40" spans="1:11" s="20" customFormat="1" ht="12.75">
      <c r="A40" s="19">
        <f t="shared" si="2"/>
        <v>29</v>
      </c>
      <c r="B40" s="51" t="s">
        <v>559</v>
      </c>
      <c r="C40" s="49" t="s">
        <v>331</v>
      </c>
      <c r="D40" s="49" t="s">
        <v>702</v>
      </c>
      <c r="E40" s="49" t="s">
        <v>657</v>
      </c>
      <c r="F40" s="49" t="s">
        <v>308</v>
      </c>
      <c r="G40" s="52">
        <f t="shared" si="0"/>
        <v>900</v>
      </c>
      <c r="H40" s="52">
        <v>900</v>
      </c>
      <c r="I40" s="18">
        <f t="shared" si="1"/>
        <v>0</v>
      </c>
      <c r="J40" s="52"/>
      <c r="K40" s="52">
        <v>900</v>
      </c>
    </row>
    <row r="41" spans="1:11" s="20" customFormat="1" ht="12.75">
      <c r="A41" s="19">
        <f t="shared" si="2"/>
        <v>30</v>
      </c>
      <c r="B41" s="51" t="s">
        <v>698</v>
      </c>
      <c r="C41" s="49" t="s">
        <v>331</v>
      </c>
      <c r="D41" s="49" t="s">
        <v>702</v>
      </c>
      <c r="E41" s="49" t="s">
        <v>661</v>
      </c>
      <c r="F41" s="49" t="s">
        <v>308</v>
      </c>
      <c r="G41" s="52">
        <f t="shared" si="0"/>
        <v>900</v>
      </c>
      <c r="H41" s="52">
        <v>900</v>
      </c>
      <c r="I41" s="18">
        <f t="shared" si="1"/>
        <v>0</v>
      </c>
      <c r="J41" s="52"/>
      <c r="K41" s="52">
        <v>900</v>
      </c>
    </row>
    <row r="42" spans="1:11" ht="12.75">
      <c r="A42" s="19">
        <f t="shared" si="2"/>
        <v>31</v>
      </c>
      <c r="B42" s="51" t="s">
        <v>364</v>
      </c>
      <c r="C42" s="49" t="s">
        <v>331</v>
      </c>
      <c r="D42" s="49" t="s">
        <v>702</v>
      </c>
      <c r="E42" s="49" t="s">
        <v>661</v>
      </c>
      <c r="F42" s="49" t="s">
        <v>36</v>
      </c>
      <c r="G42" s="52">
        <f t="shared" si="0"/>
        <v>900</v>
      </c>
      <c r="H42" s="52">
        <v>900</v>
      </c>
      <c r="I42" s="18">
        <f t="shared" si="1"/>
        <v>0</v>
      </c>
      <c r="J42" s="52"/>
      <c r="K42" s="52">
        <v>900</v>
      </c>
    </row>
    <row r="43" spans="1:11" ht="25.5">
      <c r="A43" s="50">
        <f t="shared" si="2"/>
        <v>32</v>
      </c>
      <c r="B43" s="54" t="s">
        <v>332</v>
      </c>
      <c r="C43" s="55" t="s">
        <v>333</v>
      </c>
      <c r="D43" s="55" t="s">
        <v>308</v>
      </c>
      <c r="E43" s="55" t="s">
        <v>309</v>
      </c>
      <c r="F43" s="55" t="s">
        <v>308</v>
      </c>
      <c r="G43" s="56">
        <f t="shared" si="0"/>
        <v>120</v>
      </c>
      <c r="H43" s="56">
        <v>120</v>
      </c>
      <c r="I43" s="18">
        <f t="shared" si="1"/>
        <v>0</v>
      </c>
      <c r="J43" s="56"/>
      <c r="K43" s="56">
        <v>120</v>
      </c>
    </row>
    <row r="44" spans="1:11" s="20" customFormat="1" ht="25.5">
      <c r="A44" s="19">
        <f t="shared" si="2"/>
        <v>33</v>
      </c>
      <c r="B44" s="51" t="s">
        <v>560</v>
      </c>
      <c r="C44" s="49" t="s">
        <v>333</v>
      </c>
      <c r="D44" s="49" t="s">
        <v>29</v>
      </c>
      <c r="E44" s="49" t="s">
        <v>309</v>
      </c>
      <c r="F44" s="49" t="s">
        <v>308</v>
      </c>
      <c r="G44" s="52">
        <f t="shared" si="0"/>
        <v>120</v>
      </c>
      <c r="H44" s="52">
        <v>120</v>
      </c>
      <c r="I44" s="18">
        <f t="shared" si="1"/>
        <v>0</v>
      </c>
      <c r="J44" s="52"/>
      <c r="K44" s="52">
        <v>120</v>
      </c>
    </row>
    <row r="45" spans="1:11" s="20" customFormat="1" ht="12.75">
      <c r="A45" s="19">
        <f t="shared" si="2"/>
        <v>34</v>
      </c>
      <c r="B45" s="51" t="s">
        <v>561</v>
      </c>
      <c r="C45" s="49" t="s">
        <v>333</v>
      </c>
      <c r="D45" s="49" t="s">
        <v>29</v>
      </c>
      <c r="E45" s="49" t="s">
        <v>646</v>
      </c>
      <c r="F45" s="49" t="s">
        <v>308</v>
      </c>
      <c r="G45" s="52">
        <f aca="true" t="shared" si="3" ref="G45:G76">J45+K45</f>
        <v>120</v>
      </c>
      <c r="H45" s="52">
        <v>120</v>
      </c>
      <c r="I45" s="18">
        <f t="shared" si="1"/>
        <v>0</v>
      </c>
      <c r="J45" s="52"/>
      <c r="K45" s="52">
        <v>120</v>
      </c>
    </row>
    <row r="46" spans="1:11" s="20" customFormat="1" ht="12.75">
      <c r="A46" s="19">
        <f t="shared" si="2"/>
        <v>35</v>
      </c>
      <c r="B46" s="51" t="s">
        <v>562</v>
      </c>
      <c r="C46" s="49" t="s">
        <v>333</v>
      </c>
      <c r="D46" s="49" t="s">
        <v>29</v>
      </c>
      <c r="E46" s="49" t="s">
        <v>144</v>
      </c>
      <c r="F46" s="49" t="s">
        <v>308</v>
      </c>
      <c r="G46" s="52">
        <f t="shared" si="3"/>
        <v>120</v>
      </c>
      <c r="H46" s="52">
        <v>120</v>
      </c>
      <c r="I46" s="18">
        <f t="shared" si="1"/>
        <v>0</v>
      </c>
      <c r="J46" s="52"/>
      <c r="K46" s="52">
        <v>120</v>
      </c>
    </row>
    <row r="47" spans="1:11" ht="12.75">
      <c r="A47" s="19">
        <f t="shared" si="2"/>
        <v>36</v>
      </c>
      <c r="B47" s="51" t="s">
        <v>364</v>
      </c>
      <c r="C47" s="49" t="s">
        <v>333</v>
      </c>
      <c r="D47" s="49" t="s">
        <v>29</v>
      </c>
      <c r="E47" s="49" t="s">
        <v>144</v>
      </c>
      <c r="F47" s="49" t="s">
        <v>36</v>
      </c>
      <c r="G47" s="52">
        <f t="shared" si="3"/>
        <v>120</v>
      </c>
      <c r="H47" s="52">
        <v>120</v>
      </c>
      <c r="I47" s="18">
        <f t="shared" si="1"/>
        <v>0</v>
      </c>
      <c r="J47" s="52"/>
      <c r="K47" s="52">
        <v>120</v>
      </c>
    </row>
    <row r="48" spans="1:11" ht="25.5">
      <c r="A48" s="50">
        <f t="shared" si="2"/>
        <v>37</v>
      </c>
      <c r="B48" s="54" t="s">
        <v>334</v>
      </c>
      <c r="C48" s="55" t="s">
        <v>335</v>
      </c>
      <c r="D48" s="55" t="s">
        <v>308</v>
      </c>
      <c r="E48" s="55" t="s">
        <v>309</v>
      </c>
      <c r="F48" s="55" t="s">
        <v>308</v>
      </c>
      <c r="G48" s="56">
        <f t="shared" si="3"/>
        <v>280</v>
      </c>
      <c r="H48" s="56">
        <v>280</v>
      </c>
      <c r="I48" s="18">
        <f t="shared" si="1"/>
        <v>0</v>
      </c>
      <c r="J48" s="56"/>
      <c r="K48" s="56">
        <v>280</v>
      </c>
    </row>
    <row r="49" spans="1:11" s="20" customFormat="1" ht="25.5">
      <c r="A49" s="19">
        <f t="shared" si="2"/>
        <v>38</v>
      </c>
      <c r="B49" s="51" t="s">
        <v>560</v>
      </c>
      <c r="C49" s="49" t="s">
        <v>335</v>
      </c>
      <c r="D49" s="49" t="s">
        <v>29</v>
      </c>
      <c r="E49" s="49" t="s">
        <v>309</v>
      </c>
      <c r="F49" s="49" t="s">
        <v>308</v>
      </c>
      <c r="G49" s="52">
        <f t="shared" si="3"/>
        <v>280</v>
      </c>
      <c r="H49" s="52">
        <v>280</v>
      </c>
      <c r="I49" s="18">
        <f t="shared" si="1"/>
        <v>0</v>
      </c>
      <c r="J49" s="52"/>
      <c r="K49" s="52">
        <v>280</v>
      </c>
    </row>
    <row r="50" spans="1:11" s="20" customFormat="1" ht="12.75">
      <c r="A50" s="19">
        <f t="shared" si="2"/>
        <v>39</v>
      </c>
      <c r="B50" s="51" t="s">
        <v>563</v>
      </c>
      <c r="C50" s="49" t="s">
        <v>335</v>
      </c>
      <c r="D50" s="49" t="s">
        <v>29</v>
      </c>
      <c r="E50" s="49" t="s">
        <v>632</v>
      </c>
      <c r="F50" s="49" t="s">
        <v>308</v>
      </c>
      <c r="G50" s="52">
        <f t="shared" si="3"/>
        <v>280</v>
      </c>
      <c r="H50" s="52">
        <v>280</v>
      </c>
      <c r="I50" s="18">
        <f t="shared" si="1"/>
        <v>0</v>
      </c>
      <c r="J50" s="52"/>
      <c r="K50" s="52">
        <v>280</v>
      </c>
    </row>
    <row r="51" spans="1:11" s="20" customFormat="1" ht="12.75">
      <c r="A51" s="19">
        <f t="shared" si="2"/>
        <v>40</v>
      </c>
      <c r="B51" s="51" t="s">
        <v>564</v>
      </c>
      <c r="C51" s="49" t="s">
        <v>335</v>
      </c>
      <c r="D51" s="49" t="s">
        <v>29</v>
      </c>
      <c r="E51" s="49" t="s">
        <v>642</v>
      </c>
      <c r="F51" s="49" t="s">
        <v>308</v>
      </c>
      <c r="G51" s="52">
        <f t="shared" si="3"/>
        <v>280</v>
      </c>
      <c r="H51" s="52">
        <v>280</v>
      </c>
      <c r="I51" s="18">
        <f t="shared" si="1"/>
        <v>0</v>
      </c>
      <c r="J51" s="52"/>
      <c r="K51" s="52">
        <v>280</v>
      </c>
    </row>
    <row r="52" spans="1:11" ht="12.75">
      <c r="A52" s="19">
        <f t="shared" si="2"/>
        <v>41</v>
      </c>
      <c r="B52" s="51" t="s">
        <v>364</v>
      </c>
      <c r="C52" s="49" t="s">
        <v>335</v>
      </c>
      <c r="D52" s="49" t="s">
        <v>29</v>
      </c>
      <c r="E52" s="49" t="s">
        <v>642</v>
      </c>
      <c r="F52" s="49" t="s">
        <v>36</v>
      </c>
      <c r="G52" s="52">
        <f t="shared" si="3"/>
        <v>280</v>
      </c>
      <c r="H52" s="52">
        <v>280</v>
      </c>
      <c r="I52" s="18">
        <f t="shared" si="1"/>
        <v>0</v>
      </c>
      <c r="J52" s="52"/>
      <c r="K52" s="52">
        <v>280</v>
      </c>
    </row>
    <row r="53" spans="1:11" ht="25.5">
      <c r="A53" s="50">
        <v>42</v>
      </c>
      <c r="B53" s="54" t="s">
        <v>336</v>
      </c>
      <c r="C53" s="55" t="s">
        <v>337</v>
      </c>
      <c r="D53" s="55" t="s">
        <v>308</v>
      </c>
      <c r="E53" s="55" t="s">
        <v>309</v>
      </c>
      <c r="F53" s="55" t="s">
        <v>308</v>
      </c>
      <c r="G53" s="56">
        <f t="shared" si="3"/>
        <v>640</v>
      </c>
      <c r="H53" s="56">
        <v>640</v>
      </c>
      <c r="I53" s="18">
        <f t="shared" si="1"/>
        <v>0</v>
      </c>
      <c r="J53" s="56"/>
      <c r="K53" s="56">
        <v>640</v>
      </c>
    </row>
    <row r="54" spans="1:11" ht="12.75">
      <c r="A54" s="19">
        <f aca="true" t="shared" si="4" ref="A54:A66">SUM(A53+1)</f>
        <v>43</v>
      </c>
      <c r="B54" s="51" t="s">
        <v>553</v>
      </c>
      <c r="C54" s="49" t="s">
        <v>337</v>
      </c>
      <c r="D54" s="49" t="s">
        <v>702</v>
      </c>
      <c r="E54" s="49" t="s">
        <v>309</v>
      </c>
      <c r="F54" s="49" t="s">
        <v>308</v>
      </c>
      <c r="G54" s="52">
        <f t="shared" si="3"/>
        <v>640</v>
      </c>
      <c r="H54" s="52">
        <v>640</v>
      </c>
      <c r="I54" s="18">
        <f t="shared" si="1"/>
        <v>0</v>
      </c>
      <c r="J54" s="52"/>
      <c r="K54" s="52">
        <v>640</v>
      </c>
    </row>
    <row r="55" spans="1:11" ht="12.75">
      <c r="A55" s="19">
        <f t="shared" si="4"/>
        <v>44</v>
      </c>
      <c r="B55" s="51" t="s">
        <v>565</v>
      </c>
      <c r="C55" s="49" t="s">
        <v>337</v>
      </c>
      <c r="D55" s="49" t="s">
        <v>702</v>
      </c>
      <c r="E55" s="49" t="s">
        <v>250</v>
      </c>
      <c r="F55" s="49" t="s">
        <v>308</v>
      </c>
      <c r="G55" s="52">
        <f t="shared" si="3"/>
        <v>640</v>
      </c>
      <c r="H55" s="52">
        <v>640</v>
      </c>
      <c r="I55" s="18">
        <f t="shared" si="1"/>
        <v>0</v>
      </c>
      <c r="J55" s="52"/>
      <c r="K55" s="52">
        <v>640</v>
      </c>
    </row>
    <row r="56" spans="1:11" ht="12.75">
      <c r="A56" s="19">
        <f t="shared" si="4"/>
        <v>45</v>
      </c>
      <c r="B56" s="51" t="s">
        <v>566</v>
      </c>
      <c r="C56" s="49" t="s">
        <v>337</v>
      </c>
      <c r="D56" s="49" t="s">
        <v>702</v>
      </c>
      <c r="E56" s="49" t="s">
        <v>42</v>
      </c>
      <c r="F56" s="49" t="s">
        <v>308</v>
      </c>
      <c r="G56" s="52">
        <f t="shared" si="3"/>
        <v>640</v>
      </c>
      <c r="H56" s="52">
        <v>640</v>
      </c>
      <c r="I56" s="18">
        <f t="shared" si="1"/>
        <v>0</v>
      </c>
      <c r="J56" s="52"/>
      <c r="K56" s="52">
        <v>640</v>
      </c>
    </row>
    <row r="57" spans="1:11" ht="12.75">
      <c r="A57" s="19">
        <f t="shared" si="4"/>
        <v>46</v>
      </c>
      <c r="B57" s="51" t="s">
        <v>364</v>
      </c>
      <c r="C57" s="49" t="s">
        <v>337</v>
      </c>
      <c r="D57" s="49" t="s">
        <v>702</v>
      </c>
      <c r="E57" s="49" t="s">
        <v>42</v>
      </c>
      <c r="F57" s="49" t="s">
        <v>36</v>
      </c>
      <c r="G57" s="52">
        <f t="shared" si="3"/>
        <v>640</v>
      </c>
      <c r="H57" s="52">
        <v>640</v>
      </c>
      <c r="I57" s="18">
        <f t="shared" si="1"/>
        <v>0</v>
      </c>
      <c r="J57" s="52"/>
      <c r="K57" s="52">
        <v>640</v>
      </c>
    </row>
    <row r="58" spans="1:11" ht="38.25">
      <c r="A58" s="50">
        <f t="shared" si="4"/>
        <v>47</v>
      </c>
      <c r="B58" s="54" t="s">
        <v>338</v>
      </c>
      <c r="C58" s="55" t="s">
        <v>339</v>
      </c>
      <c r="D58" s="55" t="s">
        <v>308</v>
      </c>
      <c r="E58" s="55" t="s">
        <v>309</v>
      </c>
      <c r="F58" s="55" t="s">
        <v>308</v>
      </c>
      <c r="G58" s="56">
        <f t="shared" si="3"/>
        <v>851</v>
      </c>
      <c r="H58" s="56">
        <v>1776</v>
      </c>
      <c r="I58" s="18">
        <f t="shared" si="1"/>
        <v>925</v>
      </c>
      <c r="J58" s="56">
        <f>J62</f>
        <v>-925</v>
      </c>
      <c r="K58" s="56">
        <v>1776</v>
      </c>
    </row>
    <row r="59" spans="1:11" ht="12.75">
      <c r="A59" s="19">
        <f t="shared" si="4"/>
        <v>48</v>
      </c>
      <c r="B59" s="51" t="s">
        <v>553</v>
      </c>
      <c r="C59" s="49" t="s">
        <v>339</v>
      </c>
      <c r="D59" s="49" t="s">
        <v>702</v>
      </c>
      <c r="E59" s="49" t="s">
        <v>309</v>
      </c>
      <c r="F59" s="49" t="s">
        <v>308</v>
      </c>
      <c r="G59" s="52">
        <f t="shared" si="3"/>
        <v>851</v>
      </c>
      <c r="H59" s="52">
        <v>1776</v>
      </c>
      <c r="I59" s="18">
        <f t="shared" si="1"/>
        <v>925</v>
      </c>
      <c r="J59" s="52">
        <v>-925</v>
      </c>
      <c r="K59" s="52">
        <v>1776</v>
      </c>
    </row>
    <row r="60" spans="1:11" ht="12.75">
      <c r="A60" s="19">
        <f t="shared" si="4"/>
        <v>49</v>
      </c>
      <c r="B60" s="51" t="s">
        <v>567</v>
      </c>
      <c r="C60" s="49" t="s">
        <v>339</v>
      </c>
      <c r="D60" s="49" t="s">
        <v>702</v>
      </c>
      <c r="E60" s="49" t="s">
        <v>630</v>
      </c>
      <c r="F60" s="49" t="s">
        <v>308</v>
      </c>
      <c r="G60" s="52">
        <f t="shared" si="3"/>
        <v>851</v>
      </c>
      <c r="H60" s="52">
        <v>1776</v>
      </c>
      <c r="I60" s="18">
        <f t="shared" si="1"/>
        <v>925</v>
      </c>
      <c r="J60" s="52">
        <v>-925</v>
      </c>
      <c r="K60" s="52">
        <v>1776</v>
      </c>
    </row>
    <row r="61" spans="1:11" ht="12.75">
      <c r="A61" s="19">
        <f t="shared" si="4"/>
        <v>50</v>
      </c>
      <c r="B61" s="51" t="s">
        <v>568</v>
      </c>
      <c r="C61" s="49" t="s">
        <v>339</v>
      </c>
      <c r="D61" s="49" t="s">
        <v>702</v>
      </c>
      <c r="E61" s="49" t="s">
        <v>631</v>
      </c>
      <c r="F61" s="49" t="s">
        <v>308</v>
      </c>
      <c r="G61" s="52">
        <f t="shared" si="3"/>
        <v>851</v>
      </c>
      <c r="H61" s="52">
        <v>1776</v>
      </c>
      <c r="I61" s="18">
        <f t="shared" si="1"/>
        <v>925</v>
      </c>
      <c r="J61" s="52">
        <v>-925</v>
      </c>
      <c r="K61" s="52">
        <v>1776</v>
      </c>
    </row>
    <row r="62" spans="1:11" ht="12.75">
      <c r="A62" s="19">
        <f t="shared" si="4"/>
        <v>51</v>
      </c>
      <c r="B62" s="51" t="s">
        <v>364</v>
      </c>
      <c r="C62" s="49" t="s">
        <v>339</v>
      </c>
      <c r="D62" s="49" t="s">
        <v>702</v>
      </c>
      <c r="E62" s="49" t="s">
        <v>631</v>
      </c>
      <c r="F62" s="49" t="s">
        <v>36</v>
      </c>
      <c r="G62" s="52">
        <f t="shared" si="3"/>
        <v>851</v>
      </c>
      <c r="H62" s="52">
        <v>1776</v>
      </c>
      <c r="I62" s="18">
        <f t="shared" si="1"/>
        <v>925</v>
      </c>
      <c r="J62" s="52">
        <v>-925</v>
      </c>
      <c r="K62" s="52">
        <v>1776</v>
      </c>
    </row>
    <row r="63" spans="1:11" ht="38.25">
      <c r="A63" s="50">
        <f t="shared" si="4"/>
        <v>52</v>
      </c>
      <c r="B63" s="54" t="s">
        <v>340</v>
      </c>
      <c r="C63" s="55" t="s">
        <v>341</v>
      </c>
      <c r="D63" s="55" t="s">
        <v>308</v>
      </c>
      <c r="E63" s="55" t="s">
        <v>309</v>
      </c>
      <c r="F63" s="55" t="s">
        <v>308</v>
      </c>
      <c r="G63" s="56">
        <f t="shared" si="3"/>
        <v>493</v>
      </c>
      <c r="H63" s="56">
        <v>493</v>
      </c>
      <c r="I63" s="18">
        <f t="shared" si="1"/>
        <v>0</v>
      </c>
      <c r="J63" s="56"/>
      <c r="K63" s="56">
        <v>493</v>
      </c>
    </row>
    <row r="64" spans="1:11" ht="12.75">
      <c r="A64" s="19">
        <f t="shared" si="4"/>
        <v>53</v>
      </c>
      <c r="B64" s="51" t="s">
        <v>553</v>
      </c>
      <c r="C64" s="49" t="s">
        <v>341</v>
      </c>
      <c r="D64" s="49" t="s">
        <v>702</v>
      </c>
      <c r="E64" s="49" t="s">
        <v>309</v>
      </c>
      <c r="F64" s="49" t="s">
        <v>308</v>
      </c>
      <c r="G64" s="52">
        <f t="shared" si="3"/>
        <v>493</v>
      </c>
      <c r="H64" s="52">
        <v>493</v>
      </c>
      <c r="I64" s="18">
        <f t="shared" si="1"/>
        <v>0</v>
      </c>
      <c r="J64" s="52"/>
      <c r="K64" s="52">
        <v>493</v>
      </c>
    </row>
    <row r="65" spans="1:11" ht="12.75">
      <c r="A65" s="19">
        <f t="shared" si="4"/>
        <v>54</v>
      </c>
      <c r="B65" s="51" t="s">
        <v>559</v>
      </c>
      <c r="C65" s="49" t="s">
        <v>341</v>
      </c>
      <c r="D65" s="49" t="s">
        <v>702</v>
      </c>
      <c r="E65" s="49" t="s">
        <v>657</v>
      </c>
      <c r="F65" s="49" t="s">
        <v>308</v>
      </c>
      <c r="G65" s="52">
        <f t="shared" si="3"/>
        <v>493</v>
      </c>
      <c r="H65" s="52">
        <v>493</v>
      </c>
      <c r="I65" s="18">
        <f t="shared" si="1"/>
        <v>0</v>
      </c>
      <c r="J65" s="52"/>
      <c r="K65" s="52">
        <v>493</v>
      </c>
    </row>
    <row r="66" spans="1:11" ht="12.75">
      <c r="A66" s="19">
        <f t="shared" si="4"/>
        <v>55</v>
      </c>
      <c r="B66" s="51" t="s">
        <v>698</v>
      </c>
      <c r="C66" s="49" t="s">
        <v>341</v>
      </c>
      <c r="D66" s="49" t="s">
        <v>702</v>
      </c>
      <c r="E66" s="49" t="s">
        <v>661</v>
      </c>
      <c r="F66" s="49" t="s">
        <v>308</v>
      </c>
      <c r="G66" s="52">
        <f t="shared" si="3"/>
        <v>493</v>
      </c>
      <c r="H66" s="52">
        <v>493</v>
      </c>
      <c r="I66" s="18">
        <f t="shared" si="1"/>
        <v>0</v>
      </c>
      <c r="J66" s="52"/>
      <c r="K66" s="52">
        <v>493</v>
      </c>
    </row>
    <row r="67" spans="1:11" ht="12.75">
      <c r="A67" s="19">
        <v>56</v>
      </c>
      <c r="B67" s="51" t="s">
        <v>364</v>
      </c>
      <c r="C67" s="49" t="s">
        <v>341</v>
      </c>
      <c r="D67" s="49" t="s">
        <v>702</v>
      </c>
      <c r="E67" s="49" t="s">
        <v>661</v>
      </c>
      <c r="F67" s="49" t="s">
        <v>36</v>
      </c>
      <c r="G67" s="52">
        <f t="shared" si="3"/>
        <v>493</v>
      </c>
      <c r="H67" s="52">
        <v>493</v>
      </c>
      <c r="I67" s="18">
        <f t="shared" si="1"/>
        <v>0</v>
      </c>
      <c r="J67" s="52"/>
      <c r="K67" s="52">
        <v>493</v>
      </c>
    </row>
    <row r="68" spans="1:11" ht="25.5">
      <c r="A68" s="50">
        <v>57</v>
      </c>
      <c r="B68" s="54" t="s">
        <v>342</v>
      </c>
      <c r="C68" s="55" t="s">
        <v>343</v>
      </c>
      <c r="D68" s="55" t="s">
        <v>308</v>
      </c>
      <c r="E68" s="55" t="s">
        <v>309</v>
      </c>
      <c r="F68" s="55" t="s">
        <v>308</v>
      </c>
      <c r="G68" s="56">
        <f t="shared" si="3"/>
        <v>500</v>
      </c>
      <c r="H68" s="56">
        <v>500</v>
      </c>
      <c r="I68" s="18">
        <f t="shared" si="1"/>
        <v>0</v>
      </c>
      <c r="J68" s="56"/>
      <c r="K68" s="56">
        <v>500</v>
      </c>
    </row>
    <row r="69" spans="1:11" ht="12.75">
      <c r="A69" s="19">
        <f>SUM(A68+1)</f>
        <v>58</v>
      </c>
      <c r="B69" s="51" t="s">
        <v>553</v>
      </c>
      <c r="C69" s="49" t="s">
        <v>343</v>
      </c>
      <c r="D69" s="49" t="s">
        <v>702</v>
      </c>
      <c r="E69" s="49" t="s">
        <v>309</v>
      </c>
      <c r="F69" s="49" t="s">
        <v>308</v>
      </c>
      <c r="G69" s="52">
        <f t="shared" si="3"/>
        <v>500</v>
      </c>
      <c r="H69" s="52">
        <v>500</v>
      </c>
      <c r="I69" s="18">
        <f t="shared" si="1"/>
        <v>0</v>
      </c>
      <c r="J69" s="52"/>
      <c r="K69" s="52">
        <v>500</v>
      </c>
    </row>
    <row r="70" spans="1:11" ht="12.75">
      <c r="A70" s="19">
        <f>SUM(A69+1)</f>
        <v>59</v>
      </c>
      <c r="B70" s="51" t="s">
        <v>569</v>
      </c>
      <c r="C70" s="49" t="s">
        <v>343</v>
      </c>
      <c r="D70" s="49" t="s">
        <v>702</v>
      </c>
      <c r="E70" s="49" t="s">
        <v>624</v>
      </c>
      <c r="F70" s="49" t="s">
        <v>308</v>
      </c>
      <c r="G70" s="52">
        <f t="shared" si="3"/>
        <v>500</v>
      </c>
      <c r="H70" s="52">
        <v>500</v>
      </c>
      <c r="I70" s="18">
        <f t="shared" si="1"/>
        <v>0</v>
      </c>
      <c r="J70" s="52"/>
      <c r="K70" s="52">
        <v>500</v>
      </c>
    </row>
    <row r="71" spans="1:11" ht="12.75">
      <c r="A71" s="19">
        <f>SUM(A70+1)</f>
        <v>60</v>
      </c>
      <c r="B71" s="51" t="s">
        <v>570</v>
      </c>
      <c r="C71" s="49" t="s">
        <v>343</v>
      </c>
      <c r="D71" s="49" t="s">
        <v>702</v>
      </c>
      <c r="E71" s="49" t="s">
        <v>627</v>
      </c>
      <c r="F71" s="49" t="s">
        <v>308</v>
      </c>
      <c r="G71" s="52">
        <f t="shared" si="3"/>
        <v>500</v>
      </c>
      <c r="H71" s="52">
        <v>500</v>
      </c>
      <c r="I71" s="18">
        <f t="shared" si="1"/>
        <v>0</v>
      </c>
      <c r="J71" s="52"/>
      <c r="K71" s="52">
        <v>500</v>
      </c>
    </row>
    <row r="72" spans="1:11" ht="12.75">
      <c r="A72" s="19">
        <f>SUM(A71+1)</f>
        <v>61</v>
      </c>
      <c r="B72" s="51" t="s">
        <v>364</v>
      </c>
      <c r="C72" s="49" t="s">
        <v>343</v>
      </c>
      <c r="D72" s="49" t="s">
        <v>702</v>
      </c>
      <c r="E72" s="49" t="s">
        <v>627</v>
      </c>
      <c r="F72" s="49" t="s">
        <v>36</v>
      </c>
      <c r="G72" s="52">
        <f t="shared" si="3"/>
        <v>500</v>
      </c>
      <c r="H72" s="52">
        <v>500</v>
      </c>
      <c r="I72" s="18">
        <f t="shared" si="1"/>
        <v>0</v>
      </c>
      <c r="J72" s="52"/>
      <c r="K72" s="52">
        <v>500</v>
      </c>
    </row>
    <row r="73" spans="1:11" ht="63.75">
      <c r="A73" s="50">
        <v>62</v>
      </c>
      <c r="B73" s="54" t="s">
        <v>344</v>
      </c>
      <c r="C73" s="55" t="s">
        <v>345</v>
      </c>
      <c r="D73" s="55" t="s">
        <v>308</v>
      </c>
      <c r="E73" s="55" t="s">
        <v>309</v>
      </c>
      <c r="F73" s="55" t="s">
        <v>308</v>
      </c>
      <c r="G73" s="56">
        <f t="shared" si="3"/>
        <v>1101</v>
      </c>
      <c r="H73" s="56">
        <v>1101</v>
      </c>
      <c r="I73" s="18">
        <f t="shared" si="1"/>
        <v>0</v>
      </c>
      <c r="J73" s="56"/>
      <c r="K73" s="56">
        <v>1101</v>
      </c>
    </row>
    <row r="74" spans="1:11" ht="12.75">
      <c r="A74" s="19">
        <v>63</v>
      </c>
      <c r="B74" s="51" t="s">
        <v>553</v>
      </c>
      <c r="C74" s="49" t="s">
        <v>345</v>
      </c>
      <c r="D74" s="49" t="s">
        <v>702</v>
      </c>
      <c r="E74" s="49" t="s">
        <v>309</v>
      </c>
      <c r="F74" s="49" t="s">
        <v>308</v>
      </c>
      <c r="G74" s="52">
        <f t="shared" si="3"/>
        <v>1101</v>
      </c>
      <c r="H74" s="52">
        <v>1101</v>
      </c>
      <c r="I74" s="18">
        <f t="shared" si="1"/>
        <v>0</v>
      </c>
      <c r="J74" s="52"/>
      <c r="K74" s="52">
        <v>1101</v>
      </c>
    </row>
    <row r="75" spans="1:11" ht="12.75">
      <c r="A75" s="19">
        <v>64</v>
      </c>
      <c r="B75" s="51" t="s">
        <v>569</v>
      </c>
      <c r="C75" s="49" t="s">
        <v>345</v>
      </c>
      <c r="D75" s="49" t="s">
        <v>702</v>
      </c>
      <c r="E75" s="49" t="s">
        <v>624</v>
      </c>
      <c r="F75" s="49" t="s">
        <v>308</v>
      </c>
      <c r="G75" s="52">
        <f t="shared" si="3"/>
        <v>1101</v>
      </c>
      <c r="H75" s="52">
        <v>1101</v>
      </c>
      <c r="I75" s="18">
        <f t="shared" si="1"/>
        <v>0</v>
      </c>
      <c r="J75" s="52"/>
      <c r="K75" s="52">
        <v>1101</v>
      </c>
    </row>
    <row r="76" spans="1:11" ht="12.75">
      <c r="A76" s="19">
        <v>65</v>
      </c>
      <c r="B76" s="51" t="s">
        <v>570</v>
      </c>
      <c r="C76" s="49" t="s">
        <v>345</v>
      </c>
      <c r="D76" s="49" t="s">
        <v>702</v>
      </c>
      <c r="E76" s="49" t="s">
        <v>627</v>
      </c>
      <c r="F76" s="49" t="s">
        <v>308</v>
      </c>
      <c r="G76" s="52">
        <f t="shared" si="3"/>
        <v>1101</v>
      </c>
      <c r="H76" s="52">
        <v>1101</v>
      </c>
      <c r="I76" s="18">
        <f t="shared" si="1"/>
        <v>0</v>
      </c>
      <c r="J76" s="52"/>
      <c r="K76" s="52">
        <v>1101</v>
      </c>
    </row>
    <row r="77" spans="1:11" ht="12.75">
      <c r="A77" s="19">
        <v>66</v>
      </c>
      <c r="B77" s="51" t="s">
        <v>364</v>
      </c>
      <c r="C77" s="49" t="s">
        <v>345</v>
      </c>
      <c r="D77" s="49" t="s">
        <v>702</v>
      </c>
      <c r="E77" s="49" t="s">
        <v>627</v>
      </c>
      <c r="F77" s="49" t="s">
        <v>36</v>
      </c>
      <c r="G77" s="52">
        <f aca="true" t="shared" si="5" ref="G77:G103">J77+K77</f>
        <v>1101</v>
      </c>
      <c r="H77" s="52">
        <v>1101</v>
      </c>
      <c r="I77" s="18">
        <f aca="true" t="shared" si="6" ref="I77:I126">SUM(H77-G77)</f>
        <v>0</v>
      </c>
      <c r="J77" s="52"/>
      <c r="K77" s="52">
        <v>1101</v>
      </c>
    </row>
    <row r="78" spans="1:11" ht="63.75">
      <c r="A78" s="50">
        <v>72</v>
      </c>
      <c r="B78" s="54" t="s">
        <v>551</v>
      </c>
      <c r="C78" s="55" t="s">
        <v>346</v>
      </c>
      <c r="D78" s="55" t="s">
        <v>308</v>
      </c>
      <c r="E78" s="55" t="s">
        <v>309</v>
      </c>
      <c r="F78" s="55" t="s">
        <v>308</v>
      </c>
      <c r="G78" s="56">
        <f t="shared" si="5"/>
        <v>380</v>
      </c>
      <c r="H78" s="56">
        <v>480</v>
      </c>
      <c r="I78" s="18">
        <f t="shared" si="6"/>
        <v>100</v>
      </c>
      <c r="J78" s="56"/>
      <c r="K78" s="56">
        <v>380</v>
      </c>
    </row>
    <row r="79" spans="1:11" ht="12.75">
      <c r="A79" s="19">
        <v>73</v>
      </c>
      <c r="B79" s="51" t="s">
        <v>571</v>
      </c>
      <c r="C79" s="49" t="s">
        <v>346</v>
      </c>
      <c r="D79" s="49" t="s">
        <v>26</v>
      </c>
      <c r="E79" s="49" t="s">
        <v>309</v>
      </c>
      <c r="F79" s="49" t="s">
        <v>308</v>
      </c>
      <c r="G79" s="52">
        <f t="shared" si="5"/>
        <v>380</v>
      </c>
      <c r="H79" s="52">
        <v>480</v>
      </c>
      <c r="I79" s="18">
        <f t="shared" si="6"/>
        <v>100</v>
      </c>
      <c r="J79" s="52"/>
      <c r="K79" s="52">
        <v>380</v>
      </c>
    </row>
    <row r="80" spans="1:11" ht="12.75">
      <c r="A80" s="19">
        <v>74</v>
      </c>
      <c r="B80" s="51" t="s">
        <v>572</v>
      </c>
      <c r="C80" s="49" t="s">
        <v>346</v>
      </c>
      <c r="D80" s="49" t="s">
        <v>26</v>
      </c>
      <c r="E80" s="49" t="s">
        <v>649</v>
      </c>
      <c r="F80" s="49" t="s">
        <v>308</v>
      </c>
      <c r="G80" s="52">
        <f t="shared" si="5"/>
        <v>380</v>
      </c>
      <c r="H80" s="52">
        <v>480</v>
      </c>
      <c r="I80" s="18">
        <f t="shared" si="6"/>
        <v>100</v>
      </c>
      <c r="J80" s="52"/>
      <c r="K80" s="52">
        <v>380</v>
      </c>
    </row>
    <row r="81" spans="1:11" ht="12.75">
      <c r="A81" s="19">
        <v>75</v>
      </c>
      <c r="B81" s="51" t="s">
        <v>573</v>
      </c>
      <c r="C81" s="49" t="s">
        <v>346</v>
      </c>
      <c r="D81" s="49" t="s">
        <v>26</v>
      </c>
      <c r="E81" s="49" t="s">
        <v>43</v>
      </c>
      <c r="F81" s="49" t="s">
        <v>308</v>
      </c>
      <c r="G81" s="52">
        <f t="shared" si="5"/>
        <v>380</v>
      </c>
      <c r="H81" s="52">
        <v>480</v>
      </c>
      <c r="I81" s="18">
        <f t="shared" si="6"/>
        <v>100</v>
      </c>
      <c r="J81" s="52"/>
      <c r="K81" s="52">
        <v>380</v>
      </c>
    </row>
    <row r="82" spans="1:11" ht="12.75">
      <c r="A82" s="19">
        <v>76</v>
      </c>
      <c r="B82" s="51" t="s">
        <v>364</v>
      </c>
      <c r="C82" s="49" t="s">
        <v>346</v>
      </c>
      <c r="D82" s="49" t="s">
        <v>26</v>
      </c>
      <c r="E82" s="49" t="s">
        <v>43</v>
      </c>
      <c r="F82" s="49" t="s">
        <v>36</v>
      </c>
      <c r="G82" s="52">
        <f t="shared" si="5"/>
        <v>380</v>
      </c>
      <c r="H82" s="52">
        <v>480</v>
      </c>
      <c r="I82" s="18">
        <f t="shared" si="6"/>
        <v>100</v>
      </c>
      <c r="J82" s="52"/>
      <c r="K82" s="52">
        <v>380</v>
      </c>
    </row>
    <row r="83" spans="1:11" ht="63.75">
      <c r="A83" s="50">
        <v>67</v>
      </c>
      <c r="B83" s="54" t="s">
        <v>552</v>
      </c>
      <c r="C83" s="55" t="s">
        <v>347</v>
      </c>
      <c r="D83" s="55" t="s">
        <v>308</v>
      </c>
      <c r="E83" s="55" t="s">
        <v>309</v>
      </c>
      <c r="F83" s="55" t="s">
        <v>308</v>
      </c>
      <c r="G83" s="56">
        <f t="shared" si="5"/>
        <v>280</v>
      </c>
      <c r="H83" s="56">
        <v>380</v>
      </c>
      <c r="I83" s="18">
        <f t="shared" si="6"/>
        <v>100</v>
      </c>
      <c r="J83" s="56"/>
      <c r="K83" s="56">
        <v>280</v>
      </c>
    </row>
    <row r="84" spans="1:11" ht="12.75">
      <c r="A84" s="19">
        <v>68</v>
      </c>
      <c r="B84" s="51" t="s">
        <v>571</v>
      </c>
      <c r="C84" s="49" t="s">
        <v>347</v>
      </c>
      <c r="D84" s="49" t="s">
        <v>26</v>
      </c>
      <c r="E84" s="49" t="s">
        <v>309</v>
      </c>
      <c r="F84" s="49" t="s">
        <v>308</v>
      </c>
      <c r="G84" s="52">
        <f t="shared" si="5"/>
        <v>280</v>
      </c>
      <c r="H84" s="52">
        <v>380</v>
      </c>
      <c r="I84" s="18">
        <f t="shared" si="6"/>
        <v>100</v>
      </c>
      <c r="J84" s="52"/>
      <c r="K84" s="52">
        <v>280</v>
      </c>
    </row>
    <row r="85" spans="1:11" ht="12.75">
      <c r="A85" s="19">
        <v>69</v>
      </c>
      <c r="B85" s="51" t="s">
        <v>572</v>
      </c>
      <c r="C85" s="49" t="s">
        <v>347</v>
      </c>
      <c r="D85" s="49" t="s">
        <v>26</v>
      </c>
      <c r="E85" s="49" t="s">
        <v>649</v>
      </c>
      <c r="F85" s="49" t="s">
        <v>308</v>
      </c>
      <c r="G85" s="52">
        <f t="shared" si="5"/>
        <v>280</v>
      </c>
      <c r="H85" s="52">
        <v>380</v>
      </c>
      <c r="I85" s="18">
        <f t="shared" si="6"/>
        <v>100</v>
      </c>
      <c r="J85" s="52"/>
      <c r="K85" s="52">
        <v>280</v>
      </c>
    </row>
    <row r="86" spans="1:11" ht="12.75">
      <c r="A86" s="19">
        <v>70</v>
      </c>
      <c r="B86" s="51" t="s">
        <v>573</v>
      </c>
      <c r="C86" s="49" t="s">
        <v>347</v>
      </c>
      <c r="D86" s="49" t="s">
        <v>26</v>
      </c>
      <c r="E86" s="49" t="s">
        <v>43</v>
      </c>
      <c r="F86" s="49" t="s">
        <v>308</v>
      </c>
      <c r="G86" s="52">
        <f t="shared" si="5"/>
        <v>280</v>
      </c>
      <c r="H86" s="52">
        <v>380</v>
      </c>
      <c r="I86" s="18">
        <f t="shared" si="6"/>
        <v>100</v>
      </c>
      <c r="J86" s="52"/>
      <c r="K86" s="52">
        <v>280</v>
      </c>
    </row>
    <row r="87" spans="1:11" ht="12.75">
      <c r="A87" s="19">
        <v>71</v>
      </c>
      <c r="B87" s="51" t="s">
        <v>364</v>
      </c>
      <c r="C87" s="49" t="s">
        <v>347</v>
      </c>
      <c r="D87" s="49" t="s">
        <v>26</v>
      </c>
      <c r="E87" s="49" t="s">
        <v>43</v>
      </c>
      <c r="F87" s="49" t="s">
        <v>36</v>
      </c>
      <c r="G87" s="52">
        <f t="shared" si="5"/>
        <v>280</v>
      </c>
      <c r="H87" s="52">
        <v>380</v>
      </c>
      <c r="I87" s="18">
        <f t="shared" si="6"/>
        <v>100</v>
      </c>
      <c r="J87" s="52"/>
      <c r="K87" s="52">
        <v>280</v>
      </c>
    </row>
    <row r="88" spans="1:11" ht="63.75">
      <c r="A88" s="50">
        <v>77</v>
      </c>
      <c r="B88" s="54" t="s">
        <v>348</v>
      </c>
      <c r="C88" s="55" t="s">
        <v>349</v>
      </c>
      <c r="D88" s="55" t="s">
        <v>308</v>
      </c>
      <c r="E88" s="55" t="s">
        <v>309</v>
      </c>
      <c r="F88" s="55" t="s">
        <v>308</v>
      </c>
      <c r="G88" s="56">
        <f t="shared" si="5"/>
        <v>832</v>
      </c>
      <c r="H88" s="56">
        <v>838</v>
      </c>
      <c r="I88" s="18">
        <f t="shared" si="6"/>
        <v>6</v>
      </c>
      <c r="J88" s="56"/>
      <c r="K88" s="56">
        <v>832</v>
      </c>
    </row>
    <row r="89" spans="1:11" s="20" customFormat="1" ht="12.75">
      <c r="A89" s="19">
        <f t="shared" si="2"/>
        <v>78</v>
      </c>
      <c r="B89" s="51" t="s">
        <v>571</v>
      </c>
      <c r="C89" s="49" t="s">
        <v>349</v>
      </c>
      <c r="D89" s="49" t="s">
        <v>26</v>
      </c>
      <c r="E89" s="49" t="s">
        <v>309</v>
      </c>
      <c r="F89" s="49" t="s">
        <v>308</v>
      </c>
      <c r="G89" s="52">
        <f t="shared" si="5"/>
        <v>832</v>
      </c>
      <c r="H89" s="52">
        <v>838</v>
      </c>
      <c r="I89" s="18">
        <f t="shared" si="6"/>
        <v>6</v>
      </c>
      <c r="J89" s="52"/>
      <c r="K89" s="52">
        <v>832</v>
      </c>
    </row>
    <row r="90" spans="1:11" s="20" customFormat="1" ht="12.75">
      <c r="A90" s="19">
        <f t="shared" si="2"/>
        <v>79</v>
      </c>
      <c r="B90" s="51" t="s">
        <v>572</v>
      </c>
      <c r="C90" s="49" t="s">
        <v>349</v>
      </c>
      <c r="D90" s="49" t="s">
        <v>26</v>
      </c>
      <c r="E90" s="49" t="s">
        <v>649</v>
      </c>
      <c r="F90" s="49" t="s">
        <v>308</v>
      </c>
      <c r="G90" s="52">
        <f t="shared" si="5"/>
        <v>832</v>
      </c>
      <c r="H90" s="52">
        <v>838</v>
      </c>
      <c r="I90" s="18">
        <f t="shared" si="6"/>
        <v>6</v>
      </c>
      <c r="J90" s="52"/>
      <c r="K90" s="52">
        <v>832</v>
      </c>
    </row>
    <row r="91" spans="1:11" s="20" customFormat="1" ht="12.75">
      <c r="A91" s="19">
        <f t="shared" si="2"/>
        <v>80</v>
      </c>
      <c r="B91" s="51" t="s">
        <v>573</v>
      </c>
      <c r="C91" s="49" t="s">
        <v>349</v>
      </c>
      <c r="D91" s="49" t="s">
        <v>26</v>
      </c>
      <c r="E91" s="49" t="s">
        <v>43</v>
      </c>
      <c r="F91" s="49" t="s">
        <v>308</v>
      </c>
      <c r="G91" s="52">
        <f t="shared" si="5"/>
        <v>832</v>
      </c>
      <c r="H91" s="52">
        <v>838</v>
      </c>
      <c r="I91" s="18">
        <f t="shared" si="6"/>
        <v>6</v>
      </c>
      <c r="J91" s="52"/>
      <c r="K91" s="52">
        <v>832</v>
      </c>
    </row>
    <row r="92" spans="1:11" ht="12.75">
      <c r="A92" s="19">
        <f t="shared" si="2"/>
        <v>81</v>
      </c>
      <c r="B92" s="51" t="s">
        <v>364</v>
      </c>
      <c r="C92" s="49" t="s">
        <v>349</v>
      </c>
      <c r="D92" s="49" t="s">
        <v>26</v>
      </c>
      <c r="E92" s="49" t="s">
        <v>43</v>
      </c>
      <c r="F92" s="49" t="s">
        <v>36</v>
      </c>
      <c r="G92" s="52">
        <f t="shared" si="5"/>
        <v>832</v>
      </c>
      <c r="H92" s="52">
        <v>838</v>
      </c>
      <c r="I92" s="18">
        <f t="shared" si="6"/>
        <v>6</v>
      </c>
      <c r="J92" s="52"/>
      <c r="K92" s="52">
        <v>832</v>
      </c>
    </row>
    <row r="93" spans="1:11" ht="38.25">
      <c r="A93" s="50">
        <f t="shared" si="2"/>
        <v>82</v>
      </c>
      <c r="B93" s="54" t="s">
        <v>541</v>
      </c>
      <c r="C93" s="55" t="s">
        <v>542</v>
      </c>
      <c r="D93" s="55" t="s">
        <v>308</v>
      </c>
      <c r="E93" s="55" t="s">
        <v>309</v>
      </c>
      <c r="F93" s="55" t="s">
        <v>308</v>
      </c>
      <c r="G93" s="56">
        <f t="shared" si="5"/>
        <v>424</v>
      </c>
      <c r="H93" s="56">
        <v>424</v>
      </c>
      <c r="I93" s="18">
        <f t="shared" si="6"/>
        <v>0</v>
      </c>
      <c r="J93" s="56"/>
      <c r="K93" s="56">
        <v>424</v>
      </c>
    </row>
    <row r="94" spans="1:11" s="20" customFormat="1" ht="12.75">
      <c r="A94" s="19">
        <f aca="true" t="shared" si="7" ref="A94:A101">SUM(A93+1)</f>
        <v>83</v>
      </c>
      <c r="B94" s="51" t="s">
        <v>571</v>
      </c>
      <c r="C94" s="49" t="s">
        <v>542</v>
      </c>
      <c r="D94" s="49" t="s">
        <v>26</v>
      </c>
      <c r="E94" s="49" t="s">
        <v>309</v>
      </c>
      <c r="F94" s="49" t="s">
        <v>308</v>
      </c>
      <c r="G94" s="52">
        <f t="shared" si="5"/>
        <v>424</v>
      </c>
      <c r="H94" s="52">
        <v>424</v>
      </c>
      <c r="I94" s="18">
        <f t="shared" si="6"/>
        <v>0</v>
      </c>
      <c r="J94" s="52"/>
      <c r="K94" s="52">
        <v>424</v>
      </c>
    </row>
    <row r="95" spans="1:11" s="20" customFormat="1" ht="12.75">
      <c r="A95" s="19">
        <f t="shared" si="7"/>
        <v>84</v>
      </c>
      <c r="B95" s="51" t="s">
        <v>572</v>
      </c>
      <c r="C95" s="49" t="s">
        <v>542</v>
      </c>
      <c r="D95" s="49" t="s">
        <v>26</v>
      </c>
      <c r="E95" s="49" t="s">
        <v>649</v>
      </c>
      <c r="F95" s="49" t="s">
        <v>308</v>
      </c>
      <c r="G95" s="52">
        <f t="shared" si="5"/>
        <v>424</v>
      </c>
      <c r="H95" s="52">
        <v>424</v>
      </c>
      <c r="I95" s="18">
        <f t="shared" si="6"/>
        <v>0</v>
      </c>
      <c r="J95" s="52"/>
      <c r="K95" s="52">
        <v>424</v>
      </c>
    </row>
    <row r="96" spans="1:11" s="20" customFormat="1" ht="12.75">
      <c r="A96" s="19">
        <f t="shared" si="7"/>
        <v>85</v>
      </c>
      <c r="B96" s="51" t="s">
        <v>573</v>
      </c>
      <c r="C96" s="49" t="s">
        <v>542</v>
      </c>
      <c r="D96" s="49" t="s">
        <v>26</v>
      </c>
      <c r="E96" s="49" t="s">
        <v>43</v>
      </c>
      <c r="F96" s="49" t="s">
        <v>308</v>
      </c>
      <c r="G96" s="52">
        <f t="shared" si="5"/>
        <v>424</v>
      </c>
      <c r="H96" s="52">
        <v>424</v>
      </c>
      <c r="I96" s="18">
        <f t="shared" si="6"/>
        <v>0</v>
      </c>
      <c r="J96" s="52"/>
      <c r="K96" s="52">
        <v>424</v>
      </c>
    </row>
    <row r="97" spans="1:11" s="20" customFormat="1" ht="12.75">
      <c r="A97" s="19">
        <f t="shared" si="7"/>
        <v>86</v>
      </c>
      <c r="B97" s="51" t="s">
        <v>364</v>
      </c>
      <c r="C97" s="49" t="s">
        <v>542</v>
      </c>
      <c r="D97" s="49" t="s">
        <v>26</v>
      </c>
      <c r="E97" s="49" t="s">
        <v>43</v>
      </c>
      <c r="F97" s="49" t="s">
        <v>36</v>
      </c>
      <c r="G97" s="52">
        <f t="shared" si="5"/>
        <v>424</v>
      </c>
      <c r="H97" s="52">
        <v>424</v>
      </c>
      <c r="I97" s="18">
        <f t="shared" si="6"/>
        <v>0</v>
      </c>
      <c r="J97" s="52"/>
      <c r="K97" s="52">
        <v>424</v>
      </c>
    </row>
    <row r="98" spans="1:11" s="20" customFormat="1" ht="38.25">
      <c r="A98" s="50">
        <f t="shared" si="7"/>
        <v>87</v>
      </c>
      <c r="B98" s="54" t="s">
        <v>543</v>
      </c>
      <c r="C98" s="55" t="s">
        <v>544</v>
      </c>
      <c r="D98" s="55" t="s">
        <v>308</v>
      </c>
      <c r="E98" s="55" t="s">
        <v>309</v>
      </c>
      <c r="F98" s="55" t="s">
        <v>308</v>
      </c>
      <c r="G98" s="56">
        <f t="shared" si="5"/>
        <v>244.9</v>
      </c>
      <c r="H98" s="56">
        <v>244.9</v>
      </c>
      <c r="I98" s="18">
        <f t="shared" si="6"/>
        <v>0</v>
      </c>
      <c r="J98" s="56"/>
      <c r="K98" s="56">
        <v>244.9</v>
      </c>
    </row>
    <row r="99" spans="1:11" s="20" customFormat="1" ht="12.75">
      <c r="A99" s="19">
        <f t="shared" si="7"/>
        <v>88</v>
      </c>
      <c r="B99" s="51" t="s">
        <v>571</v>
      </c>
      <c r="C99" s="49" t="s">
        <v>544</v>
      </c>
      <c r="D99" s="49" t="s">
        <v>26</v>
      </c>
      <c r="E99" s="49" t="s">
        <v>309</v>
      </c>
      <c r="F99" s="49" t="s">
        <v>308</v>
      </c>
      <c r="G99" s="52">
        <f t="shared" si="5"/>
        <v>244.9</v>
      </c>
      <c r="H99" s="52">
        <v>244.9</v>
      </c>
      <c r="I99" s="18">
        <f t="shared" si="6"/>
        <v>0</v>
      </c>
      <c r="J99" s="52"/>
      <c r="K99" s="52">
        <v>244.9</v>
      </c>
    </row>
    <row r="100" spans="1:11" s="20" customFormat="1" ht="12.75">
      <c r="A100" s="19">
        <f t="shared" si="7"/>
        <v>89</v>
      </c>
      <c r="B100" s="51" t="s">
        <v>572</v>
      </c>
      <c r="C100" s="49" t="s">
        <v>544</v>
      </c>
      <c r="D100" s="49" t="s">
        <v>26</v>
      </c>
      <c r="E100" s="49" t="s">
        <v>649</v>
      </c>
      <c r="F100" s="49" t="s">
        <v>308</v>
      </c>
      <c r="G100" s="52">
        <f t="shared" si="5"/>
        <v>244.9</v>
      </c>
      <c r="H100" s="52">
        <v>244.9</v>
      </c>
      <c r="I100" s="18">
        <f t="shared" si="6"/>
        <v>0</v>
      </c>
      <c r="J100" s="52"/>
      <c r="K100" s="52">
        <v>244.9</v>
      </c>
    </row>
    <row r="101" spans="1:11" s="20" customFormat="1" ht="12.75">
      <c r="A101" s="19">
        <f t="shared" si="7"/>
        <v>90</v>
      </c>
      <c r="B101" s="51" t="s">
        <v>573</v>
      </c>
      <c r="C101" s="49" t="s">
        <v>544</v>
      </c>
      <c r="D101" s="49" t="s">
        <v>26</v>
      </c>
      <c r="E101" s="49" t="s">
        <v>43</v>
      </c>
      <c r="F101" s="49" t="s">
        <v>308</v>
      </c>
      <c r="G101" s="52">
        <f t="shared" si="5"/>
        <v>244.9</v>
      </c>
      <c r="H101" s="52">
        <v>244.9</v>
      </c>
      <c r="I101" s="18">
        <f t="shared" si="6"/>
        <v>0</v>
      </c>
      <c r="J101" s="52"/>
      <c r="K101" s="52">
        <v>244.9</v>
      </c>
    </row>
    <row r="102" spans="1:11" s="20" customFormat="1" ht="12.75">
      <c r="A102" s="19">
        <v>96</v>
      </c>
      <c r="B102" s="51" t="s">
        <v>364</v>
      </c>
      <c r="C102" s="49" t="s">
        <v>544</v>
      </c>
      <c r="D102" s="49" t="s">
        <v>26</v>
      </c>
      <c r="E102" s="49" t="s">
        <v>43</v>
      </c>
      <c r="F102" s="49" t="s">
        <v>36</v>
      </c>
      <c r="G102" s="52">
        <f t="shared" si="5"/>
        <v>244.9</v>
      </c>
      <c r="H102" s="52">
        <v>244.9</v>
      </c>
      <c r="I102" s="18">
        <f t="shared" si="6"/>
        <v>0</v>
      </c>
      <c r="J102" s="52"/>
      <c r="K102" s="52">
        <v>244.9</v>
      </c>
    </row>
    <row r="103" spans="1:11" ht="51">
      <c r="A103" s="50">
        <v>97</v>
      </c>
      <c r="B103" s="54" t="s">
        <v>545</v>
      </c>
      <c r="C103" s="55" t="s">
        <v>546</v>
      </c>
      <c r="D103" s="55" t="s">
        <v>308</v>
      </c>
      <c r="E103" s="55" t="s">
        <v>309</v>
      </c>
      <c r="F103" s="55" t="s">
        <v>308</v>
      </c>
      <c r="G103" s="56">
        <f t="shared" si="5"/>
        <v>450</v>
      </c>
      <c r="H103" s="56">
        <v>450</v>
      </c>
      <c r="I103" s="18">
        <f t="shared" si="6"/>
        <v>0</v>
      </c>
      <c r="J103" s="56"/>
      <c r="K103" s="56">
        <v>450</v>
      </c>
    </row>
    <row r="104" spans="1:11" ht="12.75">
      <c r="A104" s="19">
        <f>SUM(A103+1)</f>
        <v>98</v>
      </c>
      <c r="B104" s="51" t="s">
        <v>553</v>
      </c>
      <c r="C104" s="49" t="s">
        <v>546</v>
      </c>
      <c r="D104" s="49" t="s">
        <v>702</v>
      </c>
      <c r="E104" s="49" t="s">
        <v>309</v>
      </c>
      <c r="F104" s="49" t="s">
        <v>308</v>
      </c>
      <c r="G104" s="52">
        <f aca="true" t="shared" si="8" ref="G104:G110">J104+K104</f>
        <v>450</v>
      </c>
      <c r="H104" s="52">
        <v>450</v>
      </c>
      <c r="I104" s="18">
        <f t="shared" si="6"/>
        <v>0</v>
      </c>
      <c r="J104" s="52"/>
      <c r="K104" s="52">
        <v>450</v>
      </c>
    </row>
    <row r="105" spans="1:11" ht="12.75">
      <c r="A105" s="19">
        <f>SUM(A104+1)</f>
        <v>99</v>
      </c>
      <c r="B105" s="51" t="s">
        <v>569</v>
      </c>
      <c r="C105" s="49" t="s">
        <v>546</v>
      </c>
      <c r="D105" s="49" t="s">
        <v>702</v>
      </c>
      <c r="E105" s="49" t="s">
        <v>624</v>
      </c>
      <c r="F105" s="49" t="s">
        <v>308</v>
      </c>
      <c r="G105" s="52">
        <f t="shared" si="8"/>
        <v>160</v>
      </c>
      <c r="H105" s="52">
        <v>160</v>
      </c>
      <c r="I105" s="18">
        <f t="shared" si="6"/>
        <v>0</v>
      </c>
      <c r="J105" s="52"/>
      <c r="K105" s="52">
        <v>160</v>
      </c>
    </row>
    <row r="106" spans="1:11" ht="12.75">
      <c r="A106" s="19">
        <f>SUM(A105+1)</f>
        <v>100</v>
      </c>
      <c r="B106" s="51" t="s">
        <v>574</v>
      </c>
      <c r="C106" s="49" t="s">
        <v>546</v>
      </c>
      <c r="D106" s="49" t="s">
        <v>702</v>
      </c>
      <c r="E106" s="49" t="s">
        <v>625</v>
      </c>
      <c r="F106" s="49" t="s">
        <v>308</v>
      </c>
      <c r="G106" s="52">
        <f t="shared" si="8"/>
        <v>160</v>
      </c>
      <c r="H106" s="52">
        <v>160</v>
      </c>
      <c r="I106" s="18">
        <f t="shared" si="6"/>
        <v>0</v>
      </c>
      <c r="J106" s="52"/>
      <c r="K106" s="52">
        <v>160</v>
      </c>
    </row>
    <row r="107" spans="1:11" ht="12.75">
      <c r="A107" s="19">
        <v>101</v>
      </c>
      <c r="B107" s="51" t="s">
        <v>364</v>
      </c>
      <c r="C107" s="49" t="s">
        <v>546</v>
      </c>
      <c r="D107" s="49" t="s">
        <v>702</v>
      </c>
      <c r="E107" s="49" t="s">
        <v>625</v>
      </c>
      <c r="F107" s="49" t="s">
        <v>36</v>
      </c>
      <c r="G107" s="52">
        <f t="shared" si="8"/>
        <v>160</v>
      </c>
      <c r="H107" s="52">
        <v>160</v>
      </c>
      <c r="I107" s="18">
        <f t="shared" si="6"/>
        <v>0</v>
      </c>
      <c r="J107" s="52"/>
      <c r="K107" s="52">
        <v>160</v>
      </c>
    </row>
    <row r="108" spans="1:11" ht="22.5" customHeight="1">
      <c r="A108" s="19">
        <v>102</v>
      </c>
      <c r="B108" s="51" t="s">
        <v>559</v>
      </c>
      <c r="C108" s="49" t="s">
        <v>546</v>
      </c>
      <c r="D108" s="49" t="s">
        <v>702</v>
      </c>
      <c r="E108" s="49" t="s">
        <v>657</v>
      </c>
      <c r="F108" s="49" t="s">
        <v>308</v>
      </c>
      <c r="G108" s="52">
        <f t="shared" si="8"/>
        <v>290</v>
      </c>
      <c r="H108" s="52">
        <v>290</v>
      </c>
      <c r="I108" s="18">
        <f t="shared" si="6"/>
        <v>0</v>
      </c>
      <c r="J108" s="52"/>
      <c r="K108" s="52">
        <v>290</v>
      </c>
    </row>
    <row r="109" spans="1:11" ht="12.75">
      <c r="A109" s="19">
        <v>103</v>
      </c>
      <c r="B109" s="51" t="s">
        <v>698</v>
      </c>
      <c r="C109" s="49" t="s">
        <v>546</v>
      </c>
      <c r="D109" s="49" t="s">
        <v>702</v>
      </c>
      <c r="E109" s="49" t="s">
        <v>661</v>
      </c>
      <c r="F109" s="49" t="s">
        <v>308</v>
      </c>
      <c r="G109" s="52">
        <f t="shared" si="8"/>
        <v>290</v>
      </c>
      <c r="H109" s="52">
        <v>290</v>
      </c>
      <c r="I109" s="18">
        <f t="shared" si="6"/>
        <v>0</v>
      </c>
      <c r="J109" s="52"/>
      <c r="K109" s="52">
        <v>290</v>
      </c>
    </row>
    <row r="110" spans="1:11" ht="12.75">
      <c r="A110" s="19">
        <f>SUM(A109+1)</f>
        <v>104</v>
      </c>
      <c r="B110" s="51" t="s">
        <v>364</v>
      </c>
      <c r="C110" s="49" t="s">
        <v>546</v>
      </c>
      <c r="D110" s="49" t="s">
        <v>702</v>
      </c>
      <c r="E110" s="49" t="s">
        <v>661</v>
      </c>
      <c r="F110" s="49" t="s">
        <v>36</v>
      </c>
      <c r="G110" s="52">
        <f t="shared" si="8"/>
        <v>290</v>
      </c>
      <c r="H110" s="52">
        <v>290</v>
      </c>
      <c r="I110" s="18">
        <f t="shared" si="6"/>
        <v>0</v>
      </c>
      <c r="J110" s="52"/>
      <c r="K110" s="52">
        <v>290</v>
      </c>
    </row>
    <row r="111" spans="1:11" ht="25.5">
      <c r="A111" s="50">
        <f>SUM(A110+1)</f>
        <v>105</v>
      </c>
      <c r="B111" s="54" t="s">
        <v>547</v>
      </c>
      <c r="C111" s="55" t="s">
        <v>548</v>
      </c>
      <c r="D111" s="55" t="s">
        <v>308</v>
      </c>
      <c r="E111" s="55" t="s">
        <v>309</v>
      </c>
      <c r="F111" s="55" t="s">
        <v>308</v>
      </c>
      <c r="G111" s="56">
        <f aca="true" t="shared" si="9" ref="G111:G126">J111+K111</f>
        <v>910</v>
      </c>
      <c r="H111" s="56">
        <v>910</v>
      </c>
      <c r="I111" s="18">
        <f t="shared" si="6"/>
        <v>0</v>
      </c>
      <c r="J111" s="56"/>
      <c r="K111" s="56">
        <v>910</v>
      </c>
    </row>
    <row r="112" spans="1:11" ht="12.75">
      <c r="A112" s="32">
        <v>106</v>
      </c>
      <c r="B112" s="51" t="s">
        <v>553</v>
      </c>
      <c r="C112" s="49" t="s">
        <v>548</v>
      </c>
      <c r="D112" s="49" t="s">
        <v>702</v>
      </c>
      <c r="E112" s="49" t="s">
        <v>309</v>
      </c>
      <c r="F112" s="49" t="s">
        <v>308</v>
      </c>
      <c r="G112" s="52">
        <f t="shared" si="9"/>
        <v>910</v>
      </c>
      <c r="H112" s="52">
        <v>910</v>
      </c>
      <c r="I112" s="18">
        <f t="shared" si="6"/>
        <v>0</v>
      </c>
      <c r="J112" s="52"/>
      <c r="K112" s="52">
        <v>910</v>
      </c>
    </row>
    <row r="113" spans="1:11" ht="12.75">
      <c r="A113" s="19">
        <v>107</v>
      </c>
      <c r="B113" s="51" t="s">
        <v>569</v>
      </c>
      <c r="C113" s="49" t="s">
        <v>548</v>
      </c>
      <c r="D113" s="49" t="s">
        <v>702</v>
      </c>
      <c r="E113" s="49" t="s">
        <v>624</v>
      </c>
      <c r="F113" s="49" t="s">
        <v>308</v>
      </c>
      <c r="G113" s="52">
        <f t="shared" si="9"/>
        <v>910</v>
      </c>
      <c r="H113" s="52">
        <v>910</v>
      </c>
      <c r="I113" s="18">
        <f t="shared" si="6"/>
        <v>0</v>
      </c>
      <c r="J113" s="52"/>
      <c r="K113" s="52">
        <v>910</v>
      </c>
    </row>
    <row r="114" spans="1:11" ht="12.75">
      <c r="A114" s="19">
        <v>108</v>
      </c>
      <c r="B114" s="51" t="s">
        <v>570</v>
      </c>
      <c r="C114" s="49" t="s">
        <v>548</v>
      </c>
      <c r="D114" s="49" t="s">
        <v>702</v>
      </c>
      <c r="E114" s="49" t="s">
        <v>627</v>
      </c>
      <c r="F114" s="49" t="s">
        <v>308</v>
      </c>
      <c r="G114" s="52">
        <f t="shared" si="9"/>
        <v>910</v>
      </c>
      <c r="H114" s="52">
        <v>910</v>
      </c>
      <c r="I114" s="18">
        <f t="shared" si="6"/>
        <v>0</v>
      </c>
      <c r="J114" s="52"/>
      <c r="K114" s="52">
        <v>910</v>
      </c>
    </row>
    <row r="115" spans="1:11" ht="12.75">
      <c r="A115" s="19">
        <v>109</v>
      </c>
      <c r="B115" s="51" t="s">
        <v>364</v>
      </c>
      <c r="C115" s="49" t="s">
        <v>548</v>
      </c>
      <c r="D115" s="49" t="s">
        <v>702</v>
      </c>
      <c r="E115" s="49" t="s">
        <v>627</v>
      </c>
      <c r="F115" s="49" t="s">
        <v>36</v>
      </c>
      <c r="G115" s="52">
        <f t="shared" si="9"/>
        <v>910</v>
      </c>
      <c r="H115" s="52">
        <v>910</v>
      </c>
      <c r="I115" s="18">
        <f t="shared" si="6"/>
        <v>0</v>
      </c>
      <c r="J115" s="52"/>
      <c r="K115" s="52">
        <v>910</v>
      </c>
    </row>
    <row r="116" spans="1:11" ht="38.25">
      <c r="A116" s="50">
        <v>110</v>
      </c>
      <c r="B116" s="54" t="s">
        <v>549</v>
      </c>
      <c r="C116" s="55" t="s">
        <v>550</v>
      </c>
      <c r="D116" s="55" t="s">
        <v>308</v>
      </c>
      <c r="E116" s="55" t="s">
        <v>309</v>
      </c>
      <c r="F116" s="55" t="s">
        <v>308</v>
      </c>
      <c r="G116" s="56">
        <f t="shared" si="9"/>
        <v>8223</v>
      </c>
      <c r="H116" s="56">
        <v>3223</v>
      </c>
      <c r="I116" s="18">
        <f t="shared" si="6"/>
        <v>-5000</v>
      </c>
      <c r="J116" s="56">
        <f>J120</f>
        <v>5000</v>
      </c>
      <c r="K116" s="56">
        <v>3223</v>
      </c>
    </row>
    <row r="117" spans="1:11" ht="25.5">
      <c r="A117" s="19">
        <v>111</v>
      </c>
      <c r="B117" s="51" t="s">
        <v>575</v>
      </c>
      <c r="C117" s="49" t="s">
        <v>550</v>
      </c>
      <c r="D117" s="49" t="s">
        <v>22</v>
      </c>
      <c r="E117" s="49" t="s">
        <v>309</v>
      </c>
      <c r="F117" s="49" t="s">
        <v>308</v>
      </c>
      <c r="G117" s="52">
        <f t="shared" si="9"/>
        <v>8223</v>
      </c>
      <c r="H117" s="52">
        <v>3223</v>
      </c>
      <c r="I117" s="18">
        <f t="shared" si="6"/>
        <v>-5000</v>
      </c>
      <c r="J117" s="52">
        <v>5000</v>
      </c>
      <c r="K117" s="52">
        <v>3223</v>
      </c>
    </row>
    <row r="118" spans="1:11" ht="12.75">
      <c r="A118" s="19">
        <v>112</v>
      </c>
      <c r="B118" s="51" t="s">
        <v>563</v>
      </c>
      <c r="C118" s="49" t="s">
        <v>550</v>
      </c>
      <c r="D118" s="49" t="s">
        <v>22</v>
      </c>
      <c r="E118" s="49" t="s">
        <v>632</v>
      </c>
      <c r="F118" s="49" t="s">
        <v>308</v>
      </c>
      <c r="G118" s="52">
        <f t="shared" si="9"/>
        <v>8223</v>
      </c>
      <c r="H118" s="52">
        <v>3223</v>
      </c>
      <c r="I118" s="18">
        <f t="shared" si="6"/>
        <v>-5000</v>
      </c>
      <c r="J118" s="52">
        <v>5000</v>
      </c>
      <c r="K118" s="52">
        <v>3223</v>
      </c>
    </row>
    <row r="119" spans="1:11" ht="12.75">
      <c r="A119" s="19">
        <v>113</v>
      </c>
      <c r="B119" s="51" t="s">
        <v>576</v>
      </c>
      <c r="C119" s="49" t="s">
        <v>550</v>
      </c>
      <c r="D119" s="49" t="s">
        <v>22</v>
      </c>
      <c r="E119" s="49" t="s">
        <v>633</v>
      </c>
      <c r="F119" s="49" t="s">
        <v>308</v>
      </c>
      <c r="G119" s="52">
        <f t="shared" si="9"/>
        <v>8223</v>
      </c>
      <c r="H119" s="52">
        <v>3223</v>
      </c>
      <c r="I119" s="18">
        <f t="shared" si="6"/>
        <v>-5000</v>
      </c>
      <c r="J119" s="52">
        <v>5000</v>
      </c>
      <c r="K119" s="52">
        <v>3223</v>
      </c>
    </row>
    <row r="120" spans="1:11" ht="12.75">
      <c r="A120" s="19">
        <v>114</v>
      </c>
      <c r="B120" s="51" t="s">
        <v>364</v>
      </c>
      <c r="C120" s="49" t="s">
        <v>550</v>
      </c>
      <c r="D120" s="49" t="s">
        <v>22</v>
      </c>
      <c r="E120" s="49" t="s">
        <v>633</v>
      </c>
      <c r="F120" s="49" t="s">
        <v>36</v>
      </c>
      <c r="G120" s="52">
        <f t="shared" si="9"/>
        <v>8223</v>
      </c>
      <c r="H120" s="52">
        <v>3223</v>
      </c>
      <c r="I120" s="18">
        <f t="shared" si="6"/>
        <v>-5000</v>
      </c>
      <c r="J120" s="52">
        <v>5000</v>
      </c>
      <c r="K120" s="52">
        <v>3223</v>
      </c>
    </row>
    <row r="121" spans="1:11" ht="38.25">
      <c r="A121" s="50">
        <v>115</v>
      </c>
      <c r="B121" s="54" t="s">
        <v>428</v>
      </c>
      <c r="C121" s="55" t="s">
        <v>90</v>
      </c>
      <c r="D121" s="55" t="s">
        <v>308</v>
      </c>
      <c r="E121" s="55" t="s">
        <v>309</v>
      </c>
      <c r="F121" s="55" t="s">
        <v>308</v>
      </c>
      <c r="G121" s="56">
        <f t="shared" si="9"/>
        <v>78</v>
      </c>
      <c r="H121" s="53"/>
      <c r="I121" s="18">
        <f t="shared" si="6"/>
        <v>-78</v>
      </c>
      <c r="J121" s="56"/>
      <c r="K121" s="56">
        <v>78</v>
      </c>
    </row>
    <row r="122" spans="1:11" ht="12.75">
      <c r="A122" s="19">
        <v>116</v>
      </c>
      <c r="B122" s="51" t="s">
        <v>553</v>
      </c>
      <c r="C122" s="49" t="s">
        <v>90</v>
      </c>
      <c r="D122" s="49" t="s">
        <v>702</v>
      </c>
      <c r="E122" s="49" t="s">
        <v>309</v>
      </c>
      <c r="F122" s="49" t="s">
        <v>308</v>
      </c>
      <c r="G122" s="52">
        <f t="shared" si="9"/>
        <v>78</v>
      </c>
      <c r="H122" s="53"/>
      <c r="I122" s="18">
        <f t="shared" si="6"/>
        <v>-78</v>
      </c>
      <c r="J122" s="52"/>
      <c r="K122" s="52">
        <v>78</v>
      </c>
    </row>
    <row r="123" spans="1:11" ht="12.75">
      <c r="A123" s="19">
        <v>117</v>
      </c>
      <c r="B123" s="51" t="s">
        <v>429</v>
      </c>
      <c r="C123" s="49" t="s">
        <v>90</v>
      </c>
      <c r="D123" s="49" t="s">
        <v>702</v>
      </c>
      <c r="E123" s="49" t="s">
        <v>186</v>
      </c>
      <c r="F123" s="49" t="s">
        <v>308</v>
      </c>
      <c r="G123" s="52">
        <f t="shared" si="9"/>
        <v>78</v>
      </c>
      <c r="H123" s="53"/>
      <c r="I123" s="18">
        <f t="shared" si="6"/>
        <v>-78</v>
      </c>
      <c r="J123" s="52"/>
      <c r="K123" s="52">
        <v>78</v>
      </c>
    </row>
    <row r="124" spans="1:11" ht="12.75">
      <c r="A124" s="19">
        <v>118</v>
      </c>
      <c r="B124" s="51" t="s">
        <v>146</v>
      </c>
      <c r="C124" s="49" t="s">
        <v>90</v>
      </c>
      <c r="D124" s="49" t="s">
        <v>702</v>
      </c>
      <c r="E124" s="49" t="s">
        <v>378</v>
      </c>
      <c r="F124" s="49" t="s">
        <v>308</v>
      </c>
      <c r="G124" s="52">
        <f t="shared" si="9"/>
        <v>78</v>
      </c>
      <c r="H124" s="53"/>
      <c r="I124" s="18">
        <f t="shared" si="6"/>
        <v>-78</v>
      </c>
      <c r="J124" s="52"/>
      <c r="K124" s="52">
        <v>78</v>
      </c>
    </row>
    <row r="125" spans="1:11" ht="12.75">
      <c r="A125" s="19">
        <v>119</v>
      </c>
      <c r="B125" s="51" t="s">
        <v>364</v>
      </c>
      <c r="C125" s="49" t="s">
        <v>90</v>
      </c>
      <c r="D125" s="49" t="s">
        <v>702</v>
      </c>
      <c r="E125" s="49" t="s">
        <v>378</v>
      </c>
      <c r="F125" s="49" t="s">
        <v>36</v>
      </c>
      <c r="G125" s="52">
        <f t="shared" si="9"/>
        <v>78</v>
      </c>
      <c r="H125" s="53"/>
      <c r="I125" s="18">
        <f t="shared" si="6"/>
        <v>-78</v>
      </c>
      <c r="J125" s="52"/>
      <c r="K125" s="52">
        <v>78</v>
      </c>
    </row>
    <row r="126" spans="1:11" ht="12.75">
      <c r="A126" s="21"/>
      <c r="B126" s="93" t="s">
        <v>666</v>
      </c>
      <c r="C126" s="93"/>
      <c r="D126" s="93"/>
      <c r="E126" s="93"/>
      <c r="F126" s="93"/>
      <c r="G126" s="58">
        <f t="shared" si="9"/>
        <v>18156.9</v>
      </c>
      <c r="H126" s="53">
        <f>SUM(H13+H18+H23+H28+H33+H38+H43+H48+H53+H58+H63+H68+H73+H78+H83+H88+H93+H98+H103+H111+H116)</f>
        <v>14209.9</v>
      </c>
      <c r="I126" s="18">
        <f t="shared" si="6"/>
        <v>-3947.000000000002</v>
      </c>
      <c r="J126" s="53">
        <f>SUM(J120+J62)</f>
        <v>4075</v>
      </c>
      <c r="K126" s="53">
        <f>SUM(K12)</f>
        <v>14081.9</v>
      </c>
    </row>
    <row r="129" ht="12.75">
      <c r="H129" s="7"/>
    </row>
  </sheetData>
  <sheetProtection/>
  <mergeCells count="2">
    <mergeCell ref="A8:G8"/>
    <mergeCell ref="B126:F12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E34"/>
  <sheetViews>
    <sheetView workbookViewId="0" topLeftCell="A16">
      <selection activeCell="D23" sqref="D23"/>
    </sheetView>
  </sheetViews>
  <sheetFormatPr defaultColWidth="9.00390625" defaultRowHeight="12.75"/>
  <cols>
    <col min="1" max="1" width="5.75390625" style="3" customWidth="1"/>
    <col min="2" max="2" width="49.75390625" style="14" customWidth="1"/>
    <col min="3" max="3" width="23.75390625" style="3" customWidth="1"/>
    <col min="4" max="4" width="12.125" style="0" customWidth="1"/>
  </cols>
  <sheetData>
    <row r="1" ht="12.75">
      <c r="D1" s="6" t="s">
        <v>609</v>
      </c>
    </row>
    <row r="2" ht="12.75">
      <c r="D2" s="6" t="s">
        <v>305</v>
      </c>
    </row>
    <row r="3" ht="12.75">
      <c r="D3" s="6" t="s">
        <v>306</v>
      </c>
    </row>
    <row r="4" ht="12.75">
      <c r="D4" s="6" t="s">
        <v>307</v>
      </c>
    </row>
    <row r="5" ht="12.75">
      <c r="D5" s="6" t="s">
        <v>306</v>
      </c>
    </row>
    <row r="6" ht="12.75">
      <c r="D6" s="6" t="s">
        <v>83</v>
      </c>
    </row>
    <row r="7" ht="12.75">
      <c r="D7" s="63"/>
    </row>
    <row r="8" spans="1:4" ht="12.75">
      <c r="A8" s="95" t="s">
        <v>57</v>
      </c>
      <c r="B8" s="96"/>
      <c r="C8" s="96"/>
      <c r="D8" s="96"/>
    </row>
    <row r="9" ht="12.75">
      <c r="D9" s="14"/>
    </row>
    <row r="10" spans="1:5" ht="12.75" customHeight="1">
      <c r="A10" s="94" t="s">
        <v>463</v>
      </c>
      <c r="B10" s="94" t="s">
        <v>246</v>
      </c>
      <c r="C10" s="94" t="s">
        <v>247</v>
      </c>
      <c r="D10" s="94" t="s">
        <v>32</v>
      </c>
      <c r="E10" s="1"/>
    </row>
    <row r="11" spans="1:4" ht="12.75">
      <c r="A11" s="94"/>
      <c r="B11" s="94"/>
      <c r="C11" s="94"/>
      <c r="D11" s="94"/>
    </row>
    <row r="12" spans="1:4" ht="12.75">
      <c r="A12" s="94"/>
      <c r="B12" s="94"/>
      <c r="C12" s="94"/>
      <c r="D12" s="94"/>
    </row>
    <row r="13" spans="1:4" s="2" customFormat="1" ht="12.75">
      <c r="A13" s="33">
        <v>1</v>
      </c>
      <c r="B13" s="33">
        <v>2</v>
      </c>
      <c r="C13" s="33">
        <v>3</v>
      </c>
      <c r="D13" s="33">
        <v>4</v>
      </c>
    </row>
    <row r="14" spans="1:4" ht="21">
      <c r="A14" s="24">
        <v>1</v>
      </c>
      <c r="B14" s="34" t="s">
        <v>7</v>
      </c>
      <c r="C14" s="26" t="s">
        <v>677</v>
      </c>
      <c r="D14" s="59">
        <f>D15-D16</f>
        <v>0</v>
      </c>
    </row>
    <row r="15" spans="1:4" ht="22.5">
      <c r="A15" s="24">
        <v>2</v>
      </c>
      <c r="B15" s="35" t="s">
        <v>81</v>
      </c>
      <c r="C15" s="5" t="s">
        <v>45</v>
      </c>
      <c r="D15" s="60">
        <v>0</v>
      </c>
    </row>
    <row r="16" spans="1:4" s="2" customFormat="1" ht="22.5">
      <c r="A16" s="24">
        <v>3</v>
      </c>
      <c r="B16" s="35" t="s">
        <v>82</v>
      </c>
      <c r="C16" s="5" t="s">
        <v>46</v>
      </c>
      <c r="D16" s="60">
        <v>0</v>
      </c>
    </row>
    <row r="17" spans="1:4" ht="21">
      <c r="A17" s="24">
        <v>4</v>
      </c>
      <c r="B17" s="34" t="s">
        <v>69</v>
      </c>
      <c r="C17" s="26" t="s">
        <v>678</v>
      </c>
      <c r="D17" s="64">
        <f>D18-D19</f>
        <v>0</v>
      </c>
    </row>
    <row r="18" spans="1:4" ht="33.75">
      <c r="A18" s="24">
        <v>5</v>
      </c>
      <c r="B18" s="35" t="s">
        <v>160</v>
      </c>
      <c r="C18" s="5" t="s">
        <v>47</v>
      </c>
      <c r="D18" s="60">
        <v>0</v>
      </c>
    </row>
    <row r="19" spans="1:4" s="2" customFormat="1" ht="33.75">
      <c r="A19" s="24">
        <v>6</v>
      </c>
      <c r="B19" s="35" t="s">
        <v>151</v>
      </c>
      <c r="C19" s="5" t="s">
        <v>152</v>
      </c>
      <c r="D19" s="67">
        <v>0</v>
      </c>
    </row>
    <row r="20" spans="1:4" ht="21">
      <c r="A20" s="24">
        <v>7</v>
      </c>
      <c r="B20" s="34" t="s">
        <v>17</v>
      </c>
      <c r="C20" s="26" t="s">
        <v>679</v>
      </c>
      <c r="D20" s="59">
        <f>D21+D22</f>
        <v>6987.579999999958</v>
      </c>
    </row>
    <row r="21" spans="1:5" ht="22.5">
      <c r="A21" s="24">
        <v>8</v>
      </c>
      <c r="B21" s="35" t="s">
        <v>161</v>
      </c>
      <c r="C21" s="5" t="s">
        <v>48</v>
      </c>
      <c r="D21" s="60">
        <f>-(D15+D18+D25+D29+543332.3)</f>
        <v>-545332.3</v>
      </c>
      <c r="E21" s="31"/>
    </row>
    <row r="22" spans="1:4" ht="22.5">
      <c r="A22" s="24">
        <v>9</v>
      </c>
      <c r="B22" s="35" t="s">
        <v>162</v>
      </c>
      <c r="C22" s="5" t="s">
        <v>49</v>
      </c>
      <c r="D22" s="60">
        <f>D27+D32+D16+550319.88</f>
        <v>552319.88</v>
      </c>
    </row>
    <row r="23" spans="1:4" s="2" customFormat="1" ht="21">
      <c r="A23" s="24">
        <v>10</v>
      </c>
      <c r="B23" s="34" t="s">
        <v>76</v>
      </c>
      <c r="C23" s="26" t="s">
        <v>77</v>
      </c>
      <c r="D23" s="61">
        <f>D24+D26+D28</f>
        <v>0</v>
      </c>
    </row>
    <row r="24" spans="1:4" ht="21">
      <c r="A24" s="24">
        <v>11</v>
      </c>
      <c r="B24" s="34" t="s">
        <v>78</v>
      </c>
      <c r="C24" s="26" t="s">
        <v>153</v>
      </c>
      <c r="D24" s="59">
        <f>D25</f>
        <v>0</v>
      </c>
    </row>
    <row r="25" spans="1:4" s="2" customFormat="1" ht="22.5">
      <c r="A25" s="24">
        <v>12</v>
      </c>
      <c r="B25" s="35" t="s">
        <v>154</v>
      </c>
      <c r="C25" s="5" t="s">
        <v>50</v>
      </c>
      <c r="D25" s="60">
        <v>0</v>
      </c>
    </row>
    <row r="26" spans="1:4" ht="21">
      <c r="A26" s="24">
        <v>13</v>
      </c>
      <c r="B26" s="34" t="s">
        <v>18</v>
      </c>
      <c r="C26" s="26" t="s">
        <v>680</v>
      </c>
      <c r="D26" s="59">
        <f>-D27</f>
        <v>-2000</v>
      </c>
    </row>
    <row r="27" spans="1:4" ht="56.25">
      <c r="A27" s="24">
        <v>14</v>
      </c>
      <c r="B27" s="35" t="s">
        <v>155</v>
      </c>
      <c r="C27" s="5" t="s">
        <v>51</v>
      </c>
      <c r="D27" s="60">
        <v>2000</v>
      </c>
    </row>
    <row r="28" spans="1:4" ht="21">
      <c r="A28" s="24">
        <v>15</v>
      </c>
      <c r="B28" s="34" t="s">
        <v>19</v>
      </c>
      <c r="C28" s="26" t="s">
        <v>681</v>
      </c>
      <c r="D28" s="59">
        <f>D29-D32</f>
        <v>2000</v>
      </c>
    </row>
    <row r="29" spans="1:4" ht="22.5">
      <c r="A29" s="24">
        <v>16</v>
      </c>
      <c r="B29" s="35" t="s">
        <v>79</v>
      </c>
      <c r="C29" s="5" t="s">
        <v>52</v>
      </c>
      <c r="D29" s="60">
        <f>D30+D31</f>
        <v>2000</v>
      </c>
    </row>
    <row r="30" spans="1:4" ht="33.75">
      <c r="A30" s="24">
        <v>17</v>
      </c>
      <c r="B30" s="35" t="s">
        <v>244</v>
      </c>
      <c r="C30" s="5" t="s">
        <v>53</v>
      </c>
      <c r="D30" s="65">
        <f>0+D27</f>
        <v>2000</v>
      </c>
    </row>
    <row r="31" spans="1:4" ht="33.75">
      <c r="A31" s="24">
        <v>18</v>
      </c>
      <c r="B31" s="35" t="s">
        <v>80</v>
      </c>
      <c r="C31" s="5" t="s">
        <v>54</v>
      </c>
      <c r="D31" s="60">
        <v>0</v>
      </c>
    </row>
    <row r="32" spans="1:4" ht="22.5">
      <c r="A32" s="24">
        <v>19</v>
      </c>
      <c r="B32" s="35" t="s">
        <v>20</v>
      </c>
      <c r="C32" s="5" t="s">
        <v>55</v>
      </c>
      <c r="D32" s="60">
        <f>D33</f>
        <v>0</v>
      </c>
    </row>
    <row r="33" spans="1:4" ht="33.75">
      <c r="A33" s="24">
        <v>20</v>
      </c>
      <c r="B33" s="35" t="s">
        <v>245</v>
      </c>
      <c r="C33" s="5" t="s">
        <v>56</v>
      </c>
      <c r="D33" s="60">
        <v>0</v>
      </c>
    </row>
    <row r="34" spans="1:4" ht="21">
      <c r="A34" s="66">
        <v>21</v>
      </c>
      <c r="B34" s="34" t="s">
        <v>21</v>
      </c>
      <c r="C34" s="26"/>
      <c r="D34" s="62">
        <f>D14+D17+D20+D23</f>
        <v>6987.579999999958</v>
      </c>
    </row>
  </sheetData>
  <mergeCells count="5">
    <mergeCell ref="A10:A12"/>
    <mergeCell ref="B10:B12"/>
    <mergeCell ref="C10:C12"/>
    <mergeCell ref="A8:D8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Бюджетный отдел</cp:lastModifiedBy>
  <cp:lastPrinted>2011-01-28T10:30:26Z</cp:lastPrinted>
  <dcterms:created xsi:type="dcterms:W3CDTF">2009-04-03T07:50:46Z</dcterms:created>
  <dcterms:modified xsi:type="dcterms:W3CDTF">2011-02-02T11:21:24Z</dcterms:modified>
  <cp:category/>
  <cp:version/>
  <cp:contentType/>
  <cp:contentStatus/>
</cp:coreProperties>
</file>